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&amp;L" sheetId="1" r:id="rId1"/>
    <sheet name="BS" sheetId="2" r:id="rId2"/>
    <sheet name="CHANGES IN EQUITY" sheetId="3" r:id="rId3"/>
    <sheet name="CASHFLOW" sheetId="4" r:id="rId4"/>
  </sheets>
  <definedNames>
    <definedName name="_xlnm.Print_Area" localSheetId="1">'BS'!$A$1:$N$76</definedName>
    <definedName name="_xlnm.Print_Area" localSheetId="3">'CASHFLOW'!$A$1:$M$68</definedName>
    <definedName name="_xlnm.Print_Area" localSheetId="2">'CHANGES IN EQUITY'!$A$1:$P$46</definedName>
    <definedName name="_xlnm.Print_Area" localSheetId="0">'P&amp;L'!$A$1:$N$46</definedName>
  </definedNames>
  <calcPr fullCalcOnLoad="1"/>
</workbook>
</file>

<file path=xl/sharedStrings.xml><?xml version="1.0" encoding="utf-8"?>
<sst xmlns="http://schemas.openxmlformats.org/spreadsheetml/2006/main" count="198" uniqueCount="141">
  <si>
    <t>SUNZEN BIOTECH BERHAD</t>
  </si>
  <si>
    <t>(Incorporated in Malaysia)</t>
  </si>
  <si>
    <t>Quarter</t>
  </si>
  <si>
    <t>RM'000</t>
  </si>
  <si>
    <t>Revenue</t>
  </si>
  <si>
    <t>N/A</t>
  </si>
  <si>
    <t>Operating expenses</t>
  </si>
  <si>
    <t>Finance costs</t>
  </si>
  <si>
    <t>Profit before taxation</t>
  </si>
  <si>
    <t>Operating profit</t>
  </si>
  <si>
    <t>Tax expenses</t>
  </si>
  <si>
    <t>Profit after taxation</t>
  </si>
  <si>
    <t>Attributable to:</t>
  </si>
  <si>
    <t xml:space="preserve"> Basic</t>
  </si>
  <si>
    <t xml:space="preserve"> Diluted</t>
  </si>
  <si>
    <t>Notes:-</t>
  </si>
  <si>
    <t>ASSETS</t>
  </si>
  <si>
    <t>Non - current assets</t>
  </si>
  <si>
    <t>Property, plant and equipment</t>
  </si>
  <si>
    <t>Product development expenditure</t>
  </si>
  <si>
    <t>Quoted investment, at cost</t>
  </si>
  <si>
    <t>Current assets</t>
  </si>
  <si>
    <t>Inventories</t>
  </si>
  <si>
    <t>Trade receivables</t>
  </si>
  <si>
    <t>Other receivables, deposits and prepayments</t>
  </si>
  <si>
    <t>Cash and bank balances</t>
  </si>
  <si>
    <t>TOTAL ASSETS</t>
  </si>
  <si>
    <t>EQUITY AND LIABILITIES</t>
  </si>
  <si>
    <t>Retained profits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</si>
  <si>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</si>
  <si>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</si>
  <si>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</si>
  <si>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</si>
  <si>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</si>
  <si>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</si>
  <si>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</si>
  <si>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</si>
  <si>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</si>
  <si>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</si>
  <si>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Short term borrowings</t>
  </si>
  <si>
    <t>Tax refundable</t>
  </si>
  <si>
    <t>TOTAL LIABILITIES</t>
  </si>
  <si>
    <t>TOTAL EQUITY AND LIABILITIES</t>
  </si>
  <si>
    <t>Net assets per share attributable to ordinary equity</t>
  </si>
  <si>
    <t>holders of the parent (RM)</t>
  </si>
  <si>
    <t>Interest paid</t>
  </si>
  <si>
    <t>Interest received</t>
  </si>
  <si>
    <t>Tax paid</t>
  </si>
  <si>
    <t>Cash flows from operating activities</t>
  </si>
  <si>
    <t>Payment for product development expenditure</t>
  </si>
  <si>
    <t>Repayment of term loan</t>
  </si>
  <si>
    <t>Cash and cash equivalents comprise:</t>
  </si>
  <si>
    <t xml:space="preserve"> Cash and bank balances</t>
  </si>
  <si>
    <t>Capital</t>
  </si>
  <si>
    <t xml:space="preserve">Merger </t>
  </si>
  <si>
    <t>Deficit</t>
  </si>
  <si>
    <t>Profits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</si>
  <si>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</si>
  <si>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</si>
  <si>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</si>
  <si>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</si>
  <si>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</si>
  <si>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</si>
  <si>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</si>
  <si>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</si>
  <si>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</si>
  <si>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>Investing activities</t>
  </si>
  <si>
    <t>Financing activities</t>
  </si>
  <si>
    <t>Attributable to Equity Holders of the Company</t>
  </si>
  <si>
    <t xml:space="preserve">Share </t>
  </si>
  <si>
    <t>Retained</t>
  </si>
  <si>
    <t>Share Premium</t>
  </si>
  <si>
    <t>Share capital</t>
  </si>
  <si>
    <t>Share</t>
  </si>
  <si>
    <t>Premium</t>
  </si>
  <si>
    <t>Ordinary equity share holders of the parent</t>
  </si>
  <si>
    <t>Profit for the year</t>
  </si>
  <si>
    <t xml:space="preserve">The net assets per share attributable to ordinary equity holders is calculated based on net asset value and enlarged paid up capital of </t>
  </si>
  <si>
    <t>Goodwill</t>
  </si>
  <si>
    <t>Amount owing by directors</t>
  </si>
  <si>
    <t>Tax refunded</t>
  </si>
  <si>
    <t>Purchase of property, plant and equipment</t>
  </si>
  <si>
    <t>Balance at 1 January 2009</t>
  </si>
  <si>
    <t>Repayment of hire purchase obligation</t>
  </si>
  <si>
    <t>Proceeds from disposal of property, plant and equipment</t>
  </si>
  <si>
    <t>Income received from unit trust</t>
  </si>
  <si>
    <t>Corresponding Year</t>
  </si>
  <si>
    <t>31.12.2008</t>
  </si>
  <si>
    <t>Depreciation</t>
  </si>
  <si>
    <t>Non-cash items</t>
  </si>
  <si>
    <t>Adjustments for non-cash flow:-</t>
  </si>
  <si>
    <t xml:space="preserve">The condensed consolidated balance sheets should be read in conjunction with the audited financial statements for the financial year   </t>
  </si>
  <si>
    <t>149,390,500 shares.</t>
  </si>
  <si>
    <t xml:space="preserve">The condensed consolidated statements of changes in equity should be read in conjunction with the audited financial statements for the financial year   </t>
  </si>
  <si>
    <t>Earnings per share (sen)</t>
  </si>
  <si>
    <t>ended 31 December 2008 and the accompanying explanatory notes attached to this interim financial report.</t>
  </si>
  <si>
    <t>CONDENSED CONSOLIDATED INCOME STATEMENTS</t>
  </si>
  <si>
    <t>(Unaudited)</t>
  </si>
  <si>
    <t>CONDENSED CONSOLIDATED BALANCE SHEETS</t>
  </si>
  <si>
    <t>As At End Of</t>
  </si>
  <si>
    <t>As At</t>
  </si>
  <si>
    <t>Financial Year</t>
  </si>
  <si>
    <t>End</t>
  </si>
  <si>
    <t>(Audited)</t>
  </si>
  <si>
    <t>CONDENSED CONSOLIDATED STATEMENTS OF CHANGES IN EQUITY</t>
  </si>
  <si>
    <t>12 months ended 31 December 2008</t>
  </si>
  <si>
    <t xml:space="preserve"> - settlement of advances</t>
  </si>
  <si>
    <t xml:space="preserve"> - public issue</t>
  </si>
  <si>
    <t>Profit for the financial year</t>
  </si>
  <si>
    <t>Listing expenses</t>
  </si>
  <si>
    <t>CONDENSED CONSOLIDATED CASH FLOW STATEMENTS</t>
  </si>
  <si>
    <t>Balance at 1 January 2008</t>
  </si>
  <si>
    <t>Balance at 31 December 2008</t>
  </si>
  <si>
    <t>Allotment during the financial year:</t>
  </si>
  <si>
    <t>Cash and cash equivalents at beginning of the period</t>
  </si>
  <si>
    <t>Cash and cash equivalents at end of the period</t>
  </si>
  <si>
    <t>Net cash from operating activities</t>
  </si>
  <si>
    <t>Net cash for investing activities</t>
  </si>
  <si>
    <t>The condensed consolidated income statements should be read in conjunction with the audited financial statements for the financial year</t>
  </si>
  <si>
    <t xml:space="preserve">The condensed consolidated cash flow statements should be read in conjunction with the audited financial statements for the financial year  </t>
  </si>
  <si>
    <t>Dividend payable</t>
  </si>
  <si>
    <t>Dividend</t>
  </si>
  <si>
    <t>Drawdown of term loan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</si>
  <si>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</si>
  <si>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</si>
  <si>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</si>
  <si>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</si>
  <si>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</si>
  <si>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>Payment of dividend</t>
  </si>
  <si>
    <t>Purchase of quoted shares</t>
  </si>
  <si>
    <t>INTERIM FINANCIAL REPORT AS AT 31 DECEMBER 2009</t>
  </si>
  <si>
    <t>FOR THE QUARTER ENDED 31 DECEMBER 2009</t>
  </si>
  <si>
    <t>31.12.2009</t>
  </si>
  <si>
    <t>AS AT 31 DECEMBER 2009</t>
  </si>
  <si>
    <t>12 months ended 31 December 2009</t>
  </si>
  <si>
    <t>Balance at 31 December 2009</t>
  </si>
  <si>
    <t>Proceeds from issuance of shares</t>
  </si>
  <si>
    <t>Listing expenses paid</t>
  </si>
  <si>
    <t>Net cash from/(for) financing activities</t>
  </si>
  <si>
    <t>Net increase/(decrease) in cash and cash equivalents</t>
  </si>
  <si>
    <t>Advances from/(Repayment to) directors</t>
  </si>
</sst>
</file>

<file path=xl/styles.xml><?xml version="1.0" encoding="utf-8"?>
<styleSheet xmlns="http://schemas.openxmlformats.org/spreadsheetml/2006/main">
  <numFmts count="1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4" fontId="7" fillId="0" borderId="0" xfId="42" applyNumberFormat="1" applyFont="1" applyAlignment="1">
      <alignment/>
    </xf>
    <xf numFmtId="16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164" fontId="10" fillId="0" borderId="0" xfId="42" applyNumberFormat="1" applyFont="1" applyAlignment="1">
      <alignment/>
    </xf>
    <xf numFmtId="164" fontId="10" fillId="0" borderId="10" xfId="42" applyNumberFormat="1" applyFont="1" applyBorder="1" applyAlignment="1">
      <alignment/>
    </xf>
    <xf numFmtId="164" fontId="10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64" fontId="7" fillId="0" borderId="0" xfId="42" applyNumberFormat="1" applyFont="1" applyBorder="1" applyAlignment="1">
      <alignment horizontal="center"/>
    </xf>
    <xf numFmtId="164" fontId="7" fillId="0" borderId="11" xfId="4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" fontId="5" fillId="0" borderId="0" xfId="0" applyNumberFormat="1" applyFont="1" applyFill="1" applyAlignment="1">
      <alignment horizontal="right"/>
    </xf>
    <xf numFmtId="41" fontId="7" fillId="0" borderId="10" xfId="43" applyFont="1" applyBorder="1" applyAlignment="1">
      <alignment horizontal="right"/>
    </xf>
    <xf numFmtId="41" fontId="7" fillId="0" borderId="0" xfId="43" applyFont="1" applyAlignment="1">
      <alignment horizontal="right"/>
    </xf>
    <xf numFmtId="41" fontId="7" fillId="0" borderId="0" xfId="43" applyFont="1" applyBorder="1" applyAlignment="1">
      <alignment horizontal="right"/>
    </xf>
    <xf numFmtId="41" fontId="7" fillId="0" borderId="12" xfId="43" applyFont="1" applyBorder="1" applyAlignment="1">
      <alignment horizontal="right"/>
    </xf>
    <xf numFmtId="41" fontId="7" fillId="0" borderId="13" xfId="43" applyFont="1" applyBorder="1" applyAlignment="1">
      <alignment horizontal="right"/>
    </xf>
    <xf numFmtId="41" fontId="7" fillId="0" borderId="14" xfId="43" applyFont="1" applyBorder="1" applyAlignment="1">
      <alignment horizontal="right"/>
    </xf>
    <xf numFmtId="41" fontId="7" fillId="0" borderId="15" xfId="43" applyFont="1" applyBorder="1" applyAlignment="1">
      <alignment horizontal="right"/>
    </xf>
    <xf numFmtId="41" fontId="7" fillId="0" borderId="12" xfId="43" applyFont="1" applyFill="1" applyBorder="1" applyAlignment="1">
      <alignment horizontal="right"/>
    </xf>
    <xf numFmtId="165" fontId="7" fillId="0" borderId="0" xfId="43" applyNumberFormat="1" applyFont="1" applyAlignment="1">
      <alignment horizontal="right"/>
    </xf>
    <xf numFmtId="41" fontId="7" fillId="0" borderId="16" xfId="43" applyFont="1" applyBorder="1" applyAlignment="1">
      <alignment horizontal="right"/>
    </xf>
    <xf numFmtId="41" fontId="7" fillId="0" borderId="17" xfId="43" applyFont="1" applyBorder="1" applyAlignment="1">
      <alignment horizontal="right"/>
    </xf>
    <xf numFmtId="164" fontId="10" fillId="0" borderId="0" xfId="42" applyNumberFormat="1" applyFont="1" applyBorder="1" applyAlignment="1">
      <alignment horizontal="right"/>
    </xf>
    <xf numFmtId="164" fontId="10" fillId="0" borderId="18" xfId="42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164" fontId="10" fillId="0" borderId="10" xfId="42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10" fillId="0" borderId="0" xfId="42" applyNumberFormat="1" applyFont="1" applyAlignment="1">
      <alignment horizontal="center"/>
    </xf>
    <xf numFmtId="164" fontId="10" fillId="0" borderId="10" xfId="42" applyNumberFormat="1" applyFont="1" applyBorder="1" applyAlignment="1">
      <alignment horizontal="center"/>
    </xf>
    <xf numFmtId="164" fontId="10" fillId="0" borderId="0" xfId="42" applyNumberFormat="1" applyFont="1" applyBorder="1" applyAlignment="1">
      <alignment horizontal="center"/>
    </xf>
    <xf numFmtId="164" fontId="10" fillId="0" borderId="11" xfId="42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11" xfId="42" applyNumberFormat="1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0" xfId="43" applyNumberFormat="1" applyFont="1" applyAlignment="1">
      <alignment/>
    </xf>
    <xf numFmtId="165" fontId="7" fillId="0" borderId="0" xfId="43" applyNumberFormat="1" applyFont="1" applyAlignment="1">
      <alignment/>
    </xf>
    <xf numFmtId="41" fontId="10" fillId="0" borderId="0" xfId="43" applyNumberFormat="1" applyFont="1" applyAlignment="1">
      <alignment/>
    </xf>
    <xf numFmtId="41" fontId="7" fillId="0" borderId="0" xfId="43" applyNumberFormat="1" applyFont="1" applyAlignment="1">
      <alignment/>
    </xf>
    <xf numFmtId="41" fontId="7" fillId="0" borderId="0" xfId="43" applyNumberFormat="1" applyFont="1" applyAlignment="1">
      <alignment horizontal="right"/>
    </xf>
    <xf numFmtId="41" fontId="10" fillId="0" borderId="0" xfId="43" applyFont="1" applyAlignment="1">
      <alignment/>
    </xf>
    <xf numFmtId="41" fontId="7" fillId="0" borderId="0" xfId="43" applyFont="1" applyAlignment="1">
      <alignment/>
    </xf>
    <xf numFmtId="41" fontId="10" fillId="0" borderId="12" xfId="43" applyFont="1" applyBorder="1" applyAlignment="1">
      <alignment/>
    </xf>
    <xf numFmtId="41" fontId="10" fillId="0" borderId="13" xfId="43" applyFont="1" applyBorder="1" applyAlignment="1">
      <alignment/>
    </xf>
    <xf numFmtId="41" fontId="10" fillId="0" borderId="14" xfId="43" applyFont="1" applyBorder="1" applyAlignment="1">
      <alignment/>
    </xf>
    <xf numFmtId="41" fontId="10" fillId="0" borderId="15" xfId="43" applyFont="1" applyBorder="1" applyAlignment="1">
      <alignment/>
    </xf>
    <xf numFmtId="41" fontId="10" fillId="0" borderId="0" xfId="43" applyFont="1" applyBorder="1" applyAlignment="1">
      <alignment/>
    </xf>
    <xf numFmtId="41" fontId="10" fillId="0" borderId="14" xfId="43" applyFont="1" applyFill="1" applyBorder="1" applyAlignment="1">
      <alignment/>
    </xf>
    <xf numFmtId="41" fontId="10" fillId="0" borderId="10" xfId="43" applyFont="1" applyBorder="1" applyAlignment="1">
      <alignment/>
    </xf>
    <xf numFmtId="41" fontId="10" fillId="0" borderId="12" xfId="43" applyNumberFormat="1" applyFont="1" applyBorder="1" applyAlignment="1">
      <alignment/>
    </xf>
    <xf numFmtId="41" fontId="7" fillId="0" borderId="12" xfId="43" applyNumberFormat="1" applyFont="1" applyBorder="1" applyAlignment="1">
      <alignment horizontal="right"/>
    </xf>
    <xf numFmtId="41" fontId="10" fillId="0" borderId="13" xfId="43" applyNumberFormat="1" applyFont="1" applyBorder="1" applyAlignment="1">
      <alignment/>
    </xf>
    <xf numFmtId="41" fontId="7" fillId="0" borderId="13" xfId="43" applyNumberFormat="1" applyFont="1" applyBorder="1" applyAlignment="1">
      <alignment horizontal="right"/>
    </xf>
    <xf numFmtId="41" fontId="10" fillId="0" borderId="14" xfId="43" applyNumberFormat="1" applyFont="1" applyBorder="1" applyAlignment="1">
      <alignment/>
    </xf>
    <xf numFmtId="41" fontId="7" fillId="0" borderId="14" xfId="43" applyNumberFormat="1" applyFont="1" applyBorder="1" applyAlignment="1">
      <alignment horizontal="right"/>
    </xf>
    <xf numFmtId="41" fontId="10" fillId="0" borderId="15" xfId="43" applyNumberFormat="1" applyFont="1" applyBorder="1" applyAlignment="1">
      <alignment/>
    </xf>
    <xf numFmtId="41" fontId="7" fillId="0" borderId="15" xfId="43" applyNumberFormat="1" applyFont="1" applyBorder="1" applyAlignment="1">
      <alignment horizontal="right"/>
    </xf>
    <xf numFmtId="41" fontId="10" fillId="0" borderId="10" xfId="43" applyNumberFormat="1" applyFont="1" applyBorder="1" applyAlignment="1">
      <alignment/>
    </xf>
    <xf numFmtId="41" fontId="7" fillId="0" borderId="10" xfId="43" applyNumberFormat="1" applyFont="1" applyBorder="1" applyAlignment="1">
      <alignment horizontal="right"/>
    </xf>
    <xf numFmtId="41" fontId="10" fillId="0" borderId="16" xfId="43" applyFont="1" applyBorder="1" applyAlignment="1">
      <alignment/>
    </xf>
    <xf numFmtId="41" fontId="10" fillId="0" borderId="17" xfId="43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42" applyNumberFormat="1" applyFont="1" applyFill="1" applyBorder="1" applyAlignment="1">
      <alignment horizontal="center"/>
    </xf>
    <xf numFmtId="164" fontId="6" fillId="0" borderId="0" xfId="42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64" fontId="13" fillId="0" borderId="0" xfId="42" applyNumberFormat="1" applyFont="1" applyFill="1" applyAlignment="1">
      <alignment horizontal="center"/>
    </xf>
    <xf numFmtId="164" fontId="13" fillId="0" borderId="0" xfId="42" applyNumberFormat="1" applyFont="1" applyFill="1" applyBorder="1" applyAlignment="1">
      <alignment/>
    </xf>
    <xf numFmtId="41" fontId="13" fillId="0" borderId="0" xfId="43" applyFont="1" applyFill="1" applyBorder="1" applyAlignment="1">
      <alignment/>
    </xf>
    <xf numFmtId="41" fontId="13" fillId="0" borderId="0" xfId="43" applyFont="1" applyFill="1" applyAlignment="1">
      <alignment/>
    </xf>
    <xf numFmtId="41" fontId="13" fillId="0" borderId="12" xfId="43" applyFont="1" applyFill="1" applyBorder="1" applyAlignment="1">
      <alignment/>
    </xf>
    <xf numFmtId="41" fontId="13" fillId="0" borderId="10" xfId="43" applyFont="1" applyFill="1" applyBorder="1" applyAlignment="1">
      <alignment/>
    </xf>
    <xf numFmtId="165" fontId="10" fillId="0" borderId="0" xfId="43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086225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19100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11</xdr:col>
      <xdr:colOff>123825</xdr:colOff>
      <xdr:row>10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419100" y="876300"/>
          <a:ext cx="6362700" cy="1190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47625</xdr:rowOff>
    </xdr:from>
    <xdr:to>
      <xdr:col>11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6772275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114300</xdr:rowOff>
    </xdr:from>
    <xdr:to>
      <xdr:col>9</xdr:col>
      <xdr:colOff>38100</xdr:colOff>
      <xdr:row>8</xdr:row>
      <xdr:rowOff>114300</xdr:rowOff>
    </xdr:to>
    <xdr:sp>
      <xdr:nvSpPr>
        <xdr:cNvPr id="5" name="Straight Arrow Connector 6"/>
        <xdr:cNvSpPr>
          <a:spLocks/>
        </xdr:cNvSpPr>
      </xdr:nvSpPr>
      <xdr:spPr>
        <a:xfrm rot="10800000">
          <a:off x="4181475" y="1714500"/>
          <a:ext cx="1295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8</xdr:row>
      <xdr:rowOff>104775</xdr:rowOff>
    </xdr:from>
    <xdr:to>
      <xdr:col>15</xdr:col>
      <xdr:colOff>685800</xdr:colOff>
      <xdr:row>8</xdr:row>
      <xdr:rowOff>104775</xdr:rowOff>
    </xdr:to>
    <xdr:sp>
      <xdr:nvSpPr>
        <xdr:cNvPr id="6" name="Straight Arrow Connector 8"/>
        <xdr:cNvSpPr>
          <a:spLocks/>
        </xdr:cNvSpPr>
      </xdr:nvSpPr>
      <xdr:spPr>
        <a:xfrm>
          <a:off x="8953500" y="1704975"/>
          <a:ext cx="1257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6" width="9.140625" style="6" customWidth="1"/>
    <col min="7" max="7" width="21.28125" style="6" bestFit="1" customWidth="1"/>
    <col min="8" max="8" width="1.7109375" style="6" customWidth="1"/>
    <col min="9" max="9" width="21.28125" style="6" bestFit="1" customWidth="1"/>
    <col min="10" max="10" width="1.7109375" style="6" customWidth="1"/>
    <col min="11" max="11" width="21.28125" style="6" bestFit="1" customWidth="1"/>
    <col min="12" max="12" width="1.7109375" style="6" customWidth="1"/>
    <col min="13" max="13" width="21.28125" style="6" bestFit="1" customWidth="1"/>
    <col min="14" max="16384" width="9.140625" style="6" customWidth="1"/>
  </cols>
  <sheetData>
    <row r="1" s="2" customFormat="1" ht="15" customHeight="1">
      <c r="A1" s="1" t="s">
        <v>59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.75">
      <c r="A6" s="4" t="s">
        <v>130</v>
      </c>
    </row>
    <row r="7" s="2" customFormat="1" ht="15"/>
    <row r="8" s="2" customFormat="1" ht="15">
      <c r="A8" s="3" t="s">
        <v>96</v>
      </c>
    </row>
    <row r="9" s="2" customFormat="1" ht="15">
      <c r="A9" s="3" t="s">
        <v>131</v>
      </c>
    </row>
    <row r="10" s="2" customFormat="1" ht="15">
      <c r="A10" s="3"/>
    </row>
    <row r="11" s="2" customFormat="1" ht="15">
      <c r="A11" s="3"/>
    </row>
    <row r="12" spans="7:13" s="2" customFormat="1" ht="15">
      <c r="G12" s="37" t="s">
        <v>60</v>
      </c>
      <c r="H12" s="18"/>
      <c r="I12" s="37" t="s">
        <v>125</v>
      </c>
      <c r="J12" s="18"/>
      <c r="K12" s="37" t="s">
        <v>126</v>
      </c>
      <c r="L12" s="18"/>
      <c r="M12" s="37" t="s">
        <v>125</v>
      </c>
    </row>
    <row r="13" spans="7:13" s="2" customFormat="1" ht="15">
      <c r="G13" s="37" t="s">
        <v>61</v>
      </c>
      <c r="H13" s="18"/>
      <c r="I13" s="37" t="s">
        <v>2</v>
      </c>
      <c r="J13" s="18"/>
      <c r="K13" s="37" t="s">
        <v>127</v>
      </c>
      <c r="L13" s="18"/>
      <c r="M13" s="37" t="s">
        <v>127</v>
      </c>
    </row>
    <row r="14" spans="7:13" s="2" customFormat="1" ht="15">
      <c r="G14" s="37" t="s">
        <v>62</v>
      </c>
      <c r="H14" s="18"/>
      <c r="I14" s="37" t="s">
        <v>62</v>
      </c>
      <c r="J14" s="18"/>
      <c r="K14" s="37" t="s">
        <v>62</v>
      </c>
      <c r="L14" s="18"/>
      <c r="M14" s="37" t="s">
        <v>62</v>
      </c>
    </row>
    <row r="15" spans="7:13" s="2" customFormat="1" ht="15">
      <c r="G15" s="38" t="s">
        <v>132</v>
      </c>
      <c r="H15" s="58"/>
      <c r="I15" s="38" t="s">
        <v>87</v>
      </c>
      <c r="J15" s="18"/>
      <c r="K15" s="38" t="s">
        <v>132</v>
      </c>
      <c r="L15" s="58"/>
      <c r="M15" s="38" t="s">
        <v>87</v>
      </c>
    </row>
    <row r="16" spans="7:13" s="2" customFormat="1" ht="15">
      <c r="G16" s="38" t="s">
        <v>97</v>
      </c>
      <c r="H16" s="58"/>
      <c r="I16" s="38" t="s">
        <v>97</v>
      </c>
      <c r="J16" s="18"/>
      <c r="K16" s="38" t="s">
        <v>97</v>
      </c>
      <c r="L16" s="58"/>
      <c r="M16" s="38" t="s">
        <v>103</v>
      </c>
    </row>
    <row r="17" spans="7:13" s="2" customFormat="1" ht="15">
      <c r="G17" s="37" t="s">
        <v>3</v>
      </c>
      <c r="H17" s="18"/>
      <c r="I17" s="37" t="s">
        <v>3</v>
      </c>
      <c r="J17" s="18"/>
      <c r="K17" s="37" t="s">
        <v>3</v>
      </c>
      <c r="L17" s="18"/>
      <c r="M17" s="37" t="s">
        <v>3</v>
      </c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5" thickBot="1">
      <c r="A19" s="5" t="s">
        <v>4</v>
      </c>
      <c r="B19" s="5"/>
      <c r="C19" s="5"/>
      <c r="D19" s="5"/>
      <c r="E19" s="5"/>
      <c r="F19" s="5"/>
      <c r="G19" s="59">
        <v>8472</v>
      </c>
      <c r="H19" s="8"/>
      <c r="I19" s="45">
        <v>6643</v>
      </c>
      <c r="J19" s="5"/>
      <c r="K19" s="28">
        <v>28256</v>
      </c>
      <c r="L19" s="65"/>
      <c r="M19" s="45">
        <v>26260</v>
      </c>
    </row>
    <row r="20" spans="1:13" ht="15.75">
      <c r="A20" s="5"/>
      <c r="B20" s="5"/>
      <c r="C20" s="5"/>
      <c r="D20" s="5"/>
      <c r="E20" s="5"/>
      <c r="F20" s="5"/>
      <c r="G20" s="60"/>
      <c r="H20" s="5"/>
      <c r="I20" s="41"/>
      <c r="J20" s="5"/>
      <c r="K20" s="25"/>
      <c r="L20" s="25"/>
      <c r="M20" s="46"/>
    </row>
    <row r="21" spans="1:13" ht="15.75">
      <c r="A21" s="5" t="s">
        <v>9</v>
      </c>
      <c r="B21" s="5"/>
      <c r="C21" s="5"/>
      <c r="D21" s="5"/>
      <c r="E21" s="5"/>
      <c r="F21" s="5"/>
      <c r="G21" s="61">
        <v>2090</v>
      </c>
      <c r="H21" s="5"/>
      <c r="I21" s="46">
        <v>1495</v>
      </c>
      <c r="J21" s="5"/>
      <c r="K21" s="27">
        <v>8301</v>
      </c>
      <c r="L21" s="25"/>
      <c r="M21" s="46">
        <v>7925</v>
      </c>
    </row>
    <row r="22" spans="1:13" ht="15.75">
      <c r="A22" s="5"/>
      <c r="B22" s="5"/>
      <c r="C22" s="5"/>
      <c r="D22" s="5"/>
      <c r="E22" s="5"/>
      <c r="F22" s="5"/>
      <c r="G22" s="61"/>
      <c r="H22" s="5"/>
      <c r="I22" s="46"/>
      <c r="J22" s="5"/>
      <c r="K22" s="27"/>
      <c r="L22" s="25"/>
      <c r="M22" s="46"/>
    </row>
    <row r="23" spans="1:13" ht="15.75">
      <c r="A23" s="5" t="s">
        <v>6</v>
      </c>
      <c r="B23" s="5"/>
      <c r="C23" s="5"/>
      <c r="D23" s="5"/>
      <c r="E23" s="5"/>
      <c r="F23" s="5"/>
      <c r="G23" s="61">
        <v>-1342</v>
      </c>
      <c r="H23" s="5"/>
      <c r="I23" s="46">
        <v>-1365</v>
      </c>
      <c r="J23" s="5"/>
      <c r="K23" s="27">
        <v>-5997</v>
      </c>
      <c r="L23" s="25"/>
      <c r="M23" s="46">
        <v>-5314</v>
      </c>
    </row>
    <row r="24" spans="1:13" ht="15.75">
      <c r="A24" s="5"/>
      <c r="B24" s="5"/>
      <c r="C24" s="5"/>
      <c r="D24" s="5"/>
      <c r="E24" s="5"/>
      <c r="F24" s="5"/>
      <c r="G24" s="61"/>
      <c r="H24" s="5"/>
      <c r="I24" s="46"/>
      <c r="J24" s="5"/>
      <c r="K24" s="27"/>
      <c r="L24" s="25"/>
      <c r="M24" s="46"/>
    </row>
    <row r="25" spans="1:13" ht="15.75">
      <c r="A25" s="5" t="s">
        <v>7</v>
      </c>
      <c r="B25" s="5"/>
      <c r="C25" s="5"/>
      <c r="D25" s="5"/>
      <c r="E25" s="5"/>
      <c r="F25" s="5"/>
      <c r="G25" s="61">
        <v>-103</v>
      </c>
      <c r="H25" s="5"/>
      <c r="I25" s="46">
        <v>-144</v>
      </c>
      <c r="J25" s="5"/>
      <c r="K25" s="27">
        <v>-418</v>
      </c>
      <c r="L25" s="25"/>
      <c r="M25" s="46">
        <v>-458</v>
      </c>
    </row>
    <row r="26" spans="1:13" ht="16.5" thickBot="1">
      <c r="A26" s="5"/>
      <c r="B26" s="5"/>
      <c r="C26" s="5"/>
      <c r="D26" s="5"/>
      <c r="E26" s="5"/>
      <c r="F26" s="5"/>
      <c r="G26" s="62"/>
      <c r="H26" s="8"/>
      <c r="I26" s="45"/>
      <c r="J26" s="5"/>
      <c r="K26" s="28"/>
      <c r="L26" s="65"/>
      <c r="M26" s="45"/>
    </row>
    <row r="27" spans="1:13" ht="15.75">
      <c r="A27" s="5" t="s">
        <v>8</v>
      </c>
      <c r="B27" s="5"/>
      <c r="C27" s="5"/>
      <c r="D27" s="5"/>
      <c r="E27" s="5"/>
      <c r="F27" s="5"/>
      <c r="G27" s="63">
        <f>SUM(G21:G26)</f>
        <v>645</v>
      </c>
      <c r="H27" s="11"/>
      <c r="I27" s="39">
        <f>SUM(I21:I26)</f>
        <v>-14</v>
      </c>
      <c r="J27" s="5"/>
      <c r="K27" s="29">
        <f>SUM(K21:K26)</f>
        <v>1886</v>
      </c>
      <c r="L27" s="66"/>
      <c r="M27" s="10">
        <f>SUM(M21:M26)</f>
        <v>2153</v>
      </c>
    </row>
    <row r="28" spans="1:13" ht="15.75">
      <c r="A28" s="5"/>
      <c r="B28" s="5"/>
      <c r="C28" s="5"/>
      <c r="D28" s="5"/>
      <c r="E28" s="5"/>
      <c r="F28" s="5"/>
      <c r="G28" s="61"/>
      <c r="H28" s="5"/>
      <c r="I28" s="46"/>
      <c r="J28" s="5"/>
      <c r="K28" s="27"/>
      <c r="L28" s="25"/>
      <c r="M28" s="46"/>
    </row>
    <row r="29" spans="1:13" ht="15.75">
      <c r="A29" s="5" t="s">
        <v>10</v>
      </c>
      <c r="B29" s="5"/>
      <c r="C29" s="5"/>
      <c r="D29" s="5"/>
      <c r="E29" s="5"/>
      <c r="F29" s="5"/>
      <c r="G29" s="61">
        <v>-102</v>
      </c>
      <c r="H29" s="5"/>
      <c r="I29" s="46">
        <v>78</v>
      </c>
      <c r="J29" s="5"/>
      <c r="K29" s="27">
        <v>-163</v>
      </c>
      <c r="L29" s="25"/>
      <c r="M29" s="46">
        <v>-258</v>
      </c>
    </row>
    <row r="30" spans="1:13" ht="16.5" thickBot="1">
      <c r="A30" s="5"/>
      <c r="B30" s="5"/>
      <c r="C30" s="5"/>
      <c r="D30" s="5"/>
      <c r="E30" s="5"/>
      <c r="F30" s="5"/>
      <c r="G30" s="61"/>
      <c r="H30" s="5"/>
      <c r="I30" s="46"/>
      <c r="J30" s="5"/>
      <c r="K30" s="27"/>
      <c r="L30" s="25"/>
      <c r="M30" s="46"/>
    </row>
    <row r="31" spans="1:13" ht="16.5" thickBot="1">
      <c r="A31" s="5" t="s">
        <v>11</v>
      </c>
      <c r="B31" s="5"/>
      <c r="C31" s="5"/>
      <c r="D31" s="5"/>
      <c r="E31" s="5"/>
      <c r="F31" s="5"/>
      <c r="G31" s="64">
        <f>SUM(G27:G30)</f>
        <v>543</v>
      </c>
      <c r="H31" s="13"/>
      <c r="I31" s="40">
        <f>SUM(I27:I30)</f>
        <v>64</v>
      </c>
      <c r="J31" s="5"/>
      <c r="K31" s="67">
        <f>SUM(K27:K30)</f>
        <v>1723</v>
      </c>
      <c r="L31" s="68"/>
      <c r="M31" s="12">
        <f>SUM(M27:M30)</f>
        <v>1895</v>
      </c>
    </row>
    <row r="32" spans="1:13" ht="15.75">
      <c r="A32" s="5"/>
      <c r="B32" s="5"/>
      <c r="C32" s="5"/>
      <c r="D32" s="5"/>
      <c r="E32" s="5"/>
      <c r="F32" s="5"/>
      <c r="G32" s="25"/>
      <c r="H32" s="5"/>
      <c r="I32" s="5"/>
      <c r="J32" s="5"/>
      <c r="K32" s="25"/>
      <c r="L32" s="25"/>
      <c r="M32" s="41"/>
    </row>
    <row r="33" spans="1:13" ht="15.75">
      <c r="A33" s="5"/>
      <c r="B33" s="5"/>
      <c r="C33" s="5"/>
      <c r="D33" s="5"/>
      <c r="E33" s="5"/>
      <c r="F33" s="5"/>
      <c r="G33" s="25"/>
      <c r="H33" s="5"/>
      <c r="I33" s="5"/>
      <c r="J33" s="5"/>
      <c r="K33" s="25"/>
      <c r="L33" s="25"/>
      <c r="M33" s="41"/>
    </row>
    <row r="34" spans="1:13" ht="15.75">
      <c r="A34" s="5" t="s">
        <v>12</v>
      </c>
      <c r="B34" s="5"/>
      <c r="C34" s="5"/>
      <c r="D34" s="5"/>
      <c r="E34" s="5"/>
      <c r="F34" s="5"/>
      <c r="G34" s="25"/>
      <c r="H34" s="5"/>
      <c r="I34" s="5"/>
      <c r="J34" s="5"/>
      <c r="K34" s="25"/>
      <c r="L34" s="25"/>
      <c r="M34" s="41"/>
    </row>
    <row r="35" spans="1:13" ht="15.75">
      <c r="A35" s="5" t="s">
        <v>75</v>
      </c>
      <c r="B35" s="5"/>
      <c r="C35" s="5"/>
      <c r="D35" s="5"/>
      <c r="E35" s="5"/>
      <c r="F35" s="5"/>
      <c r="G35" s="71">
        <f>+G31</f>
        <v>543</v>
      </c>
      <c r="H35" s="72"/>
      <c r="I35" s="73">
        <f>+I31</f>
        <v>64</v>
      </c>
      <c r="J35" s="72"/>
      <c r="K35" s="71">
        <f>+K31</f>
        <v>1723</v>
      </c>
      <c r="L35" s="71"/>
      <c r="M35" s="73">
        <f>+M31</f>
        <v>1895</v>
      </c>
    </row>
    <row r="36" spans="1:13" ht="15.75">
      <c r="A36" s="5"/>
      <c r="B36" s="5"/>
      <c r="C36" s="5"/>
      <c r="D36" s="5"/>
      <c r="E36" s="5"/>
      <c r="F36" s="5"/>
      <c r="G36" s="69"/>
      <c r="H36" s="70"/>
      <c r="I36" s="53"/>
      <c r="J36" s="70"/>
      <c r="K36" s="69"/>
      <c r="L36" s="69"/>
      <c r="M36" s="53"/>
    </row>
    <row r="37" spans="1:13" ht="15.75">
      <c r="A37" s="5" t="s">
        <v>94</v>
      </c>
      <c r="B37" s="5"/>
      <c r="C37" s="5"/>
      <c r="D37" s="5"/>
      <c r="E37" s="5"/>
      <c r="F37" s="5"/>
      <c r="G37" s="69"/>
      <c r="H37" s="70"/>
      <c r="I37" s="53"/>
      <c r="J37" s="70"/>
      <c r="K37" s="69"/>
      <c r="L37" s="69"/>
      <c r="M37" s="53"/>
    </row>
    <row r="38" spans="1:13" ht="15.75">
      <c r="A38" s="5" t="s">
        <v>13</v>
      </c>
      <c r="B38" s="5"/>
      <c r="C38" s="5"/>
      <c r="D38" s="5"/>
      <c r="E38" s="5"/>
      <c r="F38" s="5"/>
      <c r="G38" s="69">
        <f>(+G35*1000*100)/149390500</f>
        <v>0.3634769279171032</v>
      </c>
      <c r="H38" s="70"/>
      <c r="I38" s="53">
        <f>(+I35*1000*100)/94310849</f>
        <v>0.06786069755347023</v>
      </c>
      <c r="J38" s="70"/>
      <c r="K38" s="69">
        <f>(+K35*1000*100)/149390500</f>
        <v>1.1533531248640307</v>
      </c>
      <c r="L38" s="69"/>
      <c r="M38" s="53">
        <f>(+M35*1000*100)/130691870</f>
        <v>1.4499754269335958</v>
      </c>
    </row>
    <row r="39" spans="1:13" ht="15.75">
      <c r="A39" s="5" t="s">
        <v>14</v>
      </c>
      <c r="B39" s="5"/>
      <c r="C39" s="5"/>
      <c r="D39" s="5"/>
      <c r="E39" s="5"/>
      <c r="F39" s="5"/>
      <c r="G39" s="115" t="s">
        <v>5</v>
      </c>
      <c r="H39" s="70"/>
      <c r="I39" s="53" t="s">
        <v>5</v>
      </c>
      <c r="J39" s="70"/>
      <c r="K39" s="115" t="s">
        <v>5</v>
      </c>
      <c r="L39" s="69"/>
      <c r="M39" s="53" t="s">
        <v>5</v>
      </c>
    </row>
    <row r="40" spans="1:13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A42" s="15" t="s">
        <v>15</v>
      </c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16" t="s">
        <v>118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3" ht="15.75">
      <c r="A45" s="16" t="s">
        <v>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1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SheetLayoutView="75" zoomScalePageLayoutView="0" workbookViewId="0" topLeftCell="A1">
      <selection activeCell="A2" sqref="A2"/>
    </sheetView>
  </sheetViews>
  <sheetFormatPr defaultColWidth="9.140625" defaultRowHeight="15"/>
  <cols>
    <col min="1" max="1" width="3.140625" style="6" customWidth="1"/>
    <col min="2" max="6" width="9.140625" style="6" customWidth="1"/>
    <col min="7" max="7" width="18.7109375" style="30" customWidth="1"/>
    <col min="8" max="8" width="1.7109375" style="6" customWidth="1"/>
    <col min="9" max="9" width="18.7109375" style="6" customWidth="1"/>
    <col min="10" max="16384" width="9.140625" style="6" customWidth="1"/>
  </cols>
  <sheetData>
    <row r="1" spans="1:7" s="2" customFormat="1" ht="15" customHeight="1">
      <c r="A1" s="1" t="s">
        <v>59</v>
      </c>
      <c r="E1" s="20"/>
      <c r="F1" s="21"/>
      <c r="G1" s="22"/>
    </row>
    <row r="2" spans="1:7" s="2" customFormat="1" ht="15" customHeight="1">
      <c r="A2" s="1"/>
      <c r="E2" s="20"/>
      <c r="F2" s="21"/>
      <c r="G2" s="22"/>
    </row>
    <row r="3" spans="1:7" s="3" customFormat="1" ht="15" customHeight="1">
      <c r="A3" s="3" t="s">
        <v>0</v>
      </c>
      <c r="E3" s="20"/>
      <c r="F3" s="22"/>
      <c r="G3" s="22"/>
    </row>
    <row r="4" spans="1:7" s="3" customFormat="1" ht="15" customHeight="1">
      <c r="A4" s="2" t="s">
        <v>1</v>
      </c>
      <c r="E4" s="20"/>
      <c r="F4" s="22"/>
      <c r="G4" s="22"/>
    </row>
    <row r="5" spans="5:7" s="2" customFormat="1" ht="15" customHeight="1">
      <c r="E5" s="20"/>
      <c r="F5" s="21"/>
      <c r="G5" s="22"/>
    </row>
    <row r="6" spans="1:7" s="3" customFormat="1" ht="15">
      <c r="A6" s="3" t="s">
        <v>98</v>
      </c>
      <c r="E6" s="20"/>
      <c r="F6" s="22"/>
      <c r="G6" s="22"/>
    </row>
    <row r="7" spans="1:7" s="3" customFormat="1" ht="15">
      <c r="A7" s="3" t="s">
        <v>133</v>
      </c>
      <c r="E7" s="20"/>
      <c r="F7" s="22"/>
      <c r="G7" s="22"/>
    </row>
    <row r="8" spans="5:9" s="3" customFormat="1" ht="14.25" customHeight="1">
      <c r="E8" s="23"/>
      <c r="F8" s="22"/>
      <c r="G8" s="22"/>
      <c r="I8" s="42"/>
    </row>
    <row r="9" spans="6:9" s="3" customFormat="1" ht="14.25">
      <c r="F9" s="22"/>
      <c r="G9" s="37" t="s">
        <v>99</v>
      </c>
      <c r="I9" s="43" t="s">
        <v>100</v>
      </c>
    </row>
    <row r="10" spans="6:9" s="3" customFormat="1" ht="14.25">
      <c r="F10" s="22"/>
      <c r="G10" s="37" t="s">
        <v>64</v>
      </c>
      <c r="I10" s="43" t="s">
        <v>101</v>
      </c>
    </row>
    <row r="11" spans="6:9" s="3" customFormat="1" ht="14.25">
      <c r="F11" s="22"/>
      <c r="G11" s="37" t="s">
        <v>2</v>
      </c>
      <c r="I11" s="43" t="s">
        <v>102</v>
      </c>
    </row>
    <row r="12" spans="6:9" s="19" customFormat="1" ht="15">
      <c r="F12" s="24"/>
      <c r="G12" s="37" t="s">
        <v>132</v>
      </c>
      <c r="I12" s="37" t="s">
        <v>87</v>
      </c>
    </row>
    <row r="13" spans="6:9" s="19" customFormat="1" ht="15">
      <c r="F13" s="24"/>
      <c r="G13" s="37" t="s">
        <v>97</v>
      </c>
      <c r="I13" s="37" t="s">
        <v>103</v>
      </c>
    </row>
    <row r="14" spans="6:9" s="19" customFormat="1" ht="15">
      <c r="F14" s="24"/>
      <c r="G14" s="37" t="s">
        <v>3</v>
      </c>
      <c r="I14" s="37" t="s">
        <v>3</v>
      </c>
    </row>
    <row r="15" spans="1:15" ht="15.75">
      <c r="A15" s="5"/>
      <c r="B15" s="5"/>
      <c r="C15" s="5"/>
      <c r="D15" s="5"/>
      <c r="E15" s="5"/>
      <c r="F15" s="5"/>
      <c r="G15" s="25"/>
      <c r="H15" s="5"/>
      <c r="I15" s="5"/>
      <c r="J15" s="5"/>
      <c r="K15" s="5"/>
      <c r="L15" s="5"/>
      <c r="M15" s="5"/>
      <c r="N15" s="5"/>
      <c r="O15" s="5"/>
    </row>
    <row r="16" spans="1:15" ht="15.75">
      <c r="A16" s="25" t="s">
        <v>16</v>
      </c>
      <c r="B16" s="5"/>
      <c r="C16" s="5"/>
      <c r="D16" s="5"/>
      <c r="E16" s="5"/>
      <c r="F16" s="5"/>
      <c r="G16" s="25"/>
      <c r="H16" s="5"/>
      <c r="I16" s="5"/>
      <c r="J16" s="5"/>
      <c r="K16" s="5"/>
      <c r="L16" s="5"/>
      <c r="M16" s="5"/>
      <c r="N16" s="5"/>
      <c r="O16" s="5"/>
    </row>
    <row r="17" spans="1:15" ht="15.75">
      <c r="A17" s="25" t="s">
        <v>17</v>
      </c>
      <c r="B17" s="5"/>
      <c r="C17" s="5"/>
      <c r="D17" s="5"/>
      <c r="E17" s="5"/>
      <c r="F17" s="5"/>
      <c r="G17" s="25"/>
      <c r="H17" s="5"/>
      <c r="I17" s="7"/>
      <c r="J17" s="5"/>
      <c r="K17" s="5"/>
      <c r="L17" s="5"/>
      <c r="M17" s="5"/>
      <c r="N17" s="5"/>
      <c r="O17" s="5"/>
    </row>
    <row r="18" spans="1:15" ht="15.75">
      <c r="A18" s="5"/>
      <c r="B18" s="5" t="s">
        <v>18</v>
      </c>
      <c r="C18" s="5"/>
      <c r="D18" s="5"/>
      <c r="E18" s="5"/>
      <c r="F18" s="5"/>
      <c r="G18" s="71">
        <v>9535</v>
      </c>
      <c r="H18" s="72"/>
      <c r="I18" s="73">
        <v>9363</v>
      </c>
      <c r="J18" s="5"/>
      <c r="K18" s="5"/>
      <c r="L18" s="5"/>
      <c r="M18" s="5"/>
      <c r="N18" s="5"/>
      <c r="O18" s="5"/>
    </row>
    <row r="19" spans="1:15" ht="15.75">
      <c r="A19" s="5"/>
      <c r="B19" s="5" t="s">
        <v>19</v>
      </c>
      <c r="C19" s="5"/>
      <c r="D19" s="5"/>
      <c r="E19" s="5"/>
      <c r="F19" s="5"/>
      <c r="G19" s="71">
        <v>1436</v>
      </c>
      <c r="H19" s="72"/>
      <c r="I19" s="73">
        <v>1221</v>
      </c>
      <c r="J19" s="5"/>
      <c r="K19" s="5"/>
      <c r="L19" s="5"/>
      <c r="M19" s="5"/>
      <c r="N19" s="5"/>
      <c r="O19" s="5"/>
    </row>
    <row r="20" spans="1:15" ht="15.75">
      <c r="A20" s="5"/>
      <c r="B20" s="5" t="s">
        <v>78</v>
      </c>
      <c r="C20" s="5"/>
      <c r="D20" s="5"/>
      <c r="E20" s="5"/>
      <c r="F20" s="5"/>
      <c r="G20" s="71">
        <v>58</v>
      </c>
      <c r="H20" s="72"/>
      <c r="I20" s="73">
        <v>58</v>
      </c>
      <c r="J20" s="5"/>
      <c r="K20" s="5"/>
      <c r="L20" s="5"/>
      <c r="M20" s="5"/>
      <c r="N20" s="5"/>
      <c r="O20" s="5"/>
    </row>
    <row r="21" spans="1:15" ht="15.75">
      <c r="A21" s="5"/>
      <c r="B21" s="5" t="s">
        <v>20</v>
      </c>
      <c r="C21" s="5"/>
      <c r="D21" s="5"/>
      <c r="E21" s="5"/>
      <c r="F21" s="5"/>
      <c r="G21" s="83">
        <v>11</v>
      </c>
      <c r="H21" s="72"/>
      <c r="I21" s="84">
        <v>11</v>
      </c>
      <c r="J21" s="5"/>
      <c r="K21" s="5"/>
      <c r="L21" s="5"/>
      <c r="M21" s="5"/>
      <c r="N21" s="5"/>
      <c r="O21" s="5"/>
    </row>
    <row r="22" spans="1:15" ht="15.75">
      <c r="A22" s="5"/>
      <c r="B22" s="5"/>
      <c r="C22" s="5"/>
      <c r="D22" s="5"/>
      <c r="E22" s="5"/>
      <c r="F22" s="5"/>
      <c r="G22" s="71">
        <f>SUM(G18:G21)</f>
        <v>11040</v>
      </c>
      <c r="H22" s="72"/>
      <c r="I22" s="73">
        <f>SUM(I18:I21)</f>
        <v>10653</v>
      </c>
      <c r="J22" s="5"/>
      <c r="K22" s="5"/>
      <c r="L22" s="5"/>
      <c r="M22" s="5"/>
      <c r="N22" s="5"/>
      <c r="O22" s="5"/>
    </row>
    <row r="23" spans="1:15" ht="15.75">
      <c r="A23" s="5"/>
      <c r="B23" s="5"/>
      <c r="C23" s="5"/>
      <c r="D23" s="5"/>
      <c r="E23" s="5"/>
      <c r="F23" s="5"/>
      <c r="G23" s="71"/>
      <c r="H23" s="72"/>
      <c r="I23" s="73"/>
      <c r="J23" s="5"/>
      <c r="K23" s="5"/>
      <c r="L23" s="5"/>
      <c r="M23" s="5"/>
      <c r="N23" s="5"/>
      <c r="O23" s="5"/>
    </row>
    <row r="24" spans="1:15" ht="15.75">
      <c r="A24" s="25" t="s">
        <v>21</v>
      </c>
      <c r="B24" s="5"/>
      <c r="C24" s="5"/>
      <c r="D24" s="5"/>
      <c r="E24" s="5"/>
      <c r="F24" s="5"/>
      <c r="G24" s="71"/>
      <c r="H24" s="72"/>
      <c r="I24" s="73"/>
      <c r="J24" s="5"/>
      <c r="K24" s="5"/>
      <c r="L24" s="5"/>
      <c r="M24" s="5"/>
      <c r="N24" s="5"/>
      <c r="O24" s="5"/>
    </row>
    <row r="25" spans="1:15" ht="15.75">
      <c r="A25" s="5"/>
      <c r="B25" s="5" t="s">
        <v>22</v>
      </c>
      <c r="C25" s="5"/>
      <c r="D25" s="5"/>
      <c r="E25" s="5"/>
      <c r="F25" s="5"/>
      <c r="G25" s="85">
        <v>10605</v>
      </c>
      <c r="H25" s="72"/>
      <c r="I25" s="86">
        <v>10712</v>
      </c>
      <c r="J25" s="5"/>
      <c r="K25" s="5"/>
      <c r="L25" s="5"/>
      <c r="M25" s="5"/>
      <c r="N25" s="5"/>
      <c r="O25" s="5"/>
    </row>
    <row r="26" spans="1:15" ht="15.75">
      <c r="A26" s="5"/>
      <c r="B26" s="5" t="s">
        <v>23</v>
      </c>
      <c r="C26" s="5"/>
      <c r="D26" s="5"/>
      <c r="E26" s="5"/>
      <c r="F26" s="5"/>
      <c r="G26" s="87">
        <v>7455</v>
      </c>
      <c r="H26" s="72"/>
      <c r="I26" s="88">
        <v>7398</v>
      </c>
      <c r="J26" s="5"/>
      <c r="K26" s="5"/>
      <c r="L26" s="5"/>
      <c r="M26" s="5"/>
      <c r="N26" s="5"/>
      <c r="O26" s="5"/>
    </row>
    <row r="27" spans="1:15" ht="15.75">
      <c r="A27" s="5"/>
      <c r="B27" s="5" t="s">
        <v>24</v>
      </c>
      <c r="C27" s="5"/>
      <c r="D27" s="5"/>
      <c r="E27" s="5"/>
      <c r="F27" s="5"/>
      <c r="G27" s="87">
        <v>174</v>
      </c>
      <c r="H27" s="72"/>
      <c r="I27" s="88">
        <v>66</v>
      </c>
      <c r="J27" s="5"/>
      <c r="K27" s="5"/>
      <c r="L27" s="5"/>
      <c r="M27" s="5"/>
      <c r="N27" s="5"/>
      <c r="O27" s="5"/>
    </row>
    <row r="28" spans="1:15" ht="15.75">
      <c r="A28" s="5"/>
      <c r="B28" s="5" t="s">
        <v>40</v>
      </c>
      <c r="C28" s="5"/>
      <c r="D28" s="5"/>
      <c r="E28" s="5"/>
      <c r="F28" s="5"/>
      <c r="G28" s="87">
        <v>694</v>
      </c>
      <c r="H28" s="72"/>
      <c r="I28" s="88">
        <v>1120</v>
      </c>
      <c r="J28" s="5"/>
      <c r="K28" s="5"/>
      <c r="L28" s="5"/>
      <c r="M28" s="5"/>
      <c r="N28" s="5"/>
      <c r="O28" s="5"/>
    </row>
    <row r="29" spans="1:15" ht="15.75">
      <c r="A29" s="5"/>
      <c r="B29" s="5" t="s">
        <v>79</v>
      </c>
      <c r="C29" s="5"/>
      <c r="D29" s="5"/>
      <c r="E29" s="5"/>
      <c r="F29" s="5"/>
      <c r="G29" s="87">
        <v>0</v>
      </c>
      <c r="H29" s="72"/>
      <c r="I29" s="88">
        <v>0</v>
      </c>
      <c r="J29" s="5"/>
      <c r="K29" s="5"/>
      <c r="L29" s="5"/>
      <c r="M29" s="5"/>
      <c r="N29" s="5"/>
      <c r="O29" s="5"/>
    </row>
    <row r="30" spans="1:15" ht="15.75">
      <c r="A30" s="5"/>
      <c r="B30" s="5" t="s">
        <v>123</v>
      </c>
      <c r="C30" s="5"/>
      <c r="D30" s="5"/>
      <c r="E30" s="5"/>
      <c r="F30" s="5"/>
      <c r="G30" s="87">
        <v>5249</v>
      </c>
      <c r="H30" s="72"/>
      <c r="I30" s="88">
        <v>5159</v>
      </c>
      <c r="J30" s="5"/>
      <c r="K30" s="5"/>
      <c r="L30" s="5"/>
      <c r="M30" s="5"/>
      <c r="N30" s="5"/>
      <c r="O30" s="5"/>
    </row>
    <row r="31" spans="1:15" ht="15.75">
      <c r="A31" s="5"/>
      <c r="B31" s="5" t="s">
        <v>25</v>
      </c>
      <c r="C31" s="5"/>
      <c r="D31" s="5"/>
      <c r="E31" s="5"/>
      <c r="F31" s="5"/>
      <c r="G31" s="87">
        <v>4791</v>
      </c>
      <c r="H31" s="72"/>
      <c r="I31" s="88">
        <v>3828</v>
      </c>
      <c r="J31" s="5"/>
      <c r="K31" s="5"/>
      <c r="L31" s="5"/>
      <c r="M31" s="5"/>
      <c r="N31" s="5"/>
      <c r="O31" s="5"/>
    </row>
    <row r="32" spans="1:15" ht="15.75">
      <c r="A32" s="5"/>
      <c r="B32" s="5"/>
      <c r="C32" s="5"/>
      <c r="D32" s="5"/>
      <c r="E32" s="5"/>
      <c r="F32" s="5"/>
      <c r="G32" s="89">
        <f>SUM(G25:G31)</f>
        <v>28968</v>
      </c>
      <c r="H32" s="72"/>
      <c r="I32" s="90">
        <f>SUM(I25:I31)</f>
        <v>28283</v>
      </c>
      <c r="J32" s="5"/>
      <c r="K32" s="5"/>
      <c r="L32" s="5"/>
      <c r="M32" s="5"/>
      <c r="N32" s="5"/>
      <c r="O32" s="5"/>
    </row>
    <row r="33" spans="1:15" ht="15.75">
      <c r="A33" s="5"/>
      <c r="B33" s="5"/>
      <c r="C33" s="5"/>
      <c r="D33" s="5"/>
      <c r="E33" s="5"/>
      <c r="F33" s="5"/>
      <c r="G33" s="71"/>
      <c r="H33" s="72"/>
      <c r="I33" s="73"/>
      <c r="J33" s="5"/>
      <c r="K33" s="5"/>
      <c r="L33" s="5"/>
      <c r="M33" s="5"/>
      <c r="N33" s="5"/>
      <c r="O33" s="5"/>
    </row>
    <row r="34" spans="1:15" ht="16.5" thickBot="1">
      <c r="A34" s="25" t="s">
        <v>26</v>
      </c>
      <c r="B34" s="5"/>
      <c r="C34" s="5"/>
      <c r="D34" s="5"/>
      <c r="E34" s="5"/>
      <c r="F34" s="5"/>
      <c r="G34" s="91">
        <f>+G22+G32</f>
        <v>40008</v>
      </c>
      <c r="H34" s="72"/>
      <c r="I34" s="92">
        <f>+I22+I32</f>
        <v>38936</v>
      </c>
      <c r="J34" s="5"/>
      <c r="K34" s="5"/>
      <c r="L34" s="5"/>
      <c r="M34" s="5"/>
      <c r="N34" s="5"/>
      <c r="O34" s="5"/>
    </row>
    <row r="35" spans="1:15" ht="15.75">
      <c r="A35" s="5"/>
      <c r="B35" s="5"/>
      <c r="C35" s="5"/>
      <c r="D35" s="5"/>
      <c r="E35" s="5"/>
      <c r="F35" s="5"/>
      <c r="G35" s="71"/>
      <c r="H35" s="72"/>
      <c r="I35" s="73"/>
      <c r="J35" s="5"/>
      <c r="K35" s="5"/>
      <c r="L35" s="5"/>
      <c r="M35" s="5"/>
      <c r="N35" s="5"/>
      <c r="O35" s="5"/>
    </row>
    <row r="36" spans="1:15" ht="15.75">
      <c r="A36" s="5"/>
      <c r="B36" s="5"/>
      <c r="C36" s="5"/>
      <c r="D36" s="5"/>
      <c r="E36" s="5"/>
      <c r="F36" s="5"/>
      <c r="G36" s="71"/>
      <c r="H36" s="72"/>
      <c r="I36" s="73"/>
      <c r="J36" s="5"/>
      <c r="K36" s="5"/>
      <c r="L36" s="5"/>
      <c r="M36" s="5"/>
      <c r="N36" s="5"/>
      <c r="O36" s="5"/>
    </row>
    <row r="37" spans="1:15" ht="15.75">
      <c r="A37" s="25" t="s">
        <v>27</v>
      </c>
      <c r="B37" s="5"/>
      <c r="C37" s="5"/>
      <c r="D37" s="5"/>
      <c r="E37" s="5"/>
      <c r="F37" s="5"/>
      <c r="G37" s="71"/>
      <c r="H37" s="72"/>
      <c r="I37" s="73"/>
      <c r="J37" s="5"/>
      <c r="K37" s="5"/>
      <c r="L37" s="5"/>
      <c r="M37" s="5"/>
      <c r="N37" s="5"/>
      <c r="O37" s="5"/>
    </row>
    <row r="38" spans="1:15" ht="15.75">
      <c r="A38" s="25" t="s">
        <v>30</v>
      </c>
      <c r="B38" s="5"/>
      <c r="C38" s="5"/>
      <c r="D38" s="5"/>
      <c r="E38" s="5"/>
      <c r="F38" s="5"/>
      <c r="G38" s="71"/>
      <c r="H38" s="72"/>
      <c r="I38" s="73"/>
      <c r="J38" s="5"/>
      <c r="K38" s="5"/>
      <c r="L38" s="5"/>
      <c r="M38" s="5"/>
      <c r="N38" s="5"/>
      <c r="O38" s="5"/>
    </row>
    <row r="39" spans="1:15" ht="15.75">
      <c r="A39" s="5"/>
      <c r="B39" s="5" t="s">
        <v>72</v>
      </c>
      <c r="C39" s="5"/>
      <c r="D39" s="5"/>
      <c r="E39" s="5"/>
      <c r="F39" s="5"/>
      <c r="G39" s="71">
        <f>12439+2500</f>
        <v>14939</v>
      </c>
      <c r="H39" s="72"/>
      <c r="I39" s="73">
        <v>14939</v>
      </c>
      <c r="J39" s="5"/>
      <c r="K39" s="5"/>
      <c r="L39" s="5"/>
      <c r="M39" s="5"/>
      <c r="N39" s="5"/>
      <c r="O39" s="5"/>
    </row>
    <row r="40" spans="1:15" ht="15.75">
      <c r="A40" s="5"/>
      <c r="B40" s="5" t="s">
        <v>71</v>
      </c>
      <c r="C40" s="5"/>
      <c r="D40" s="5"/>
      <c r="E40" s="5"/>
      <c r="F40" s="5"/>
      <c r="G40" s="71">
        <v>3520</v>
      </c>
      <c r="H40" s="72"/>
      <c r="I40" s="73">
        <v>3520</v>
      </c>
      <c r="J40" s="5"/>
      <c r="K40" s="5"/>
      <c r="L40" s="5"/>
      <c r="M40" s="5"/>
      <c r="N40" s="5"/>
      <c r="O40" s="5"/>
    </row>
    <row r="41" spans="1:15" ht="15.75">
      <c r="A41" s="5"/>
      <c r="B41" s="5" t="s">
        <v>28</v>
      </c>
      <c r="C41" s="5"/>
      <c r="D41" s="5"/>
      <c r="E41" s="5"/>
      <c r="F41" s="5"/>
      <c r="G41" s="71">
        <v>13936</v>
      </c>
      <c r="H41" s="72"/>
      <c r="I41" s="73">
        <v>14006</v>
      </c>
      <c r="J41" s="5"/>
      <c r="K41" s="5"/>
      <c r="L41" s="5"/>
      <c r="M41" s="5"/>
      <c r="N41" s="5"/>
      <c r="O41" s="5"/>
    </row>
    <row r="42" spans="1:15" ht="15.75">
      <c r="A42" s="5"/>
      <c r="B42" s="5" t="s">
        <v>29</v>
      </c>
      <c r="C42" s="5"/>
      <c r="D42" s="5"/>
      <c r="E42" s="5"/>
      <c r="F42" s="5"/>
      <c r="G42" s="83">
        <v>-8397</v>
      </c>
      <c r="H42" s="72"/>
      <c r="I42" s="84">
        <v>-8397</v>
      </c>
      <c r="J42" s="5"/>
      <c r="K42" s="5"/>
      <c r="L42" s="5"/>
      <c r="M42" s="5"/>
      <c r="N42" s="5"/>
      <c r="O42" s="5"/>
    </row>
    <row r="43" spans="1:15" ht="15.75">
      <c r="A43" s="5"/>
      <c r="B43" s="5"/>
      <c r="C43" s="5"/>
      <c r="D43" s="5"/>
      <c r="E43" s="5"/>
      <c r="F43" s="5"/>
      <c r="G43" s="71">
        <f>SUM(G39:G42)</f>
        <v>23998</v>
      </c>
      <c r="H43" s="72"/>
      <c r="I43" s="73">
        <f>SUM(I39:I42)</f>
        <v>24068</v>
      </c>
      <c r="J43" s="5"/>
      <c r="K43" s="5"/>
      <c r="L43" s="5"/>
      <c r="M43" s="5"/>
      <c r="N43" s="5"/>
      <c r="O43" s="5"/>
    </row>
    <row r="44" spans="1:15" ht="15.75">
      <c r="A44" s="5"/>
      <c r="B44" s="5"/>
      <c r="C44" s="5"/>
      <c r="D44" s="5"/>
      <c r="E44" s="5"/>
      <c r="F44" s="5"/>
      <c r="G44" s="71"/>
      <c r="H44" s="72"/>
      <c r="I44" s="73"/>
      <c r="J44" s="5"/>
      <c r="K44" s="5"/>
      <c r="L44" s="5"/>
      <c r="M44" s="5"/>
      <c r="N44" s="5"/>
      <c r="O44" s="5"/>
    </row>
    <row r="45" spans="1:15" ht="15.75">
      <c r="A45" s="25" t="s">
        <v>31</v>
      </c>
      <c r="B45" s="5"/>
      <c r="C45" s="5"/>
      <c r="D45" s="5"/>
      <c r="E45" s="5"/>
      <c r="F45" s="5"/>
      <c r="G45" s="71"/>
      <c r="H45" s="72"/>
      <c r="I45" s="73"/>
      <c r="J45" s="5"/>
      <c r="K45" s="5"/>
      <c r="L45" s="5"/>
      <c r="M45" s="5"/>
      <c r="N45" s="5"/>
      <c r="O45" s="5"/>
    </row>
    <row r="46" spans="1:15" ht="15.75">
      <c r="A46" s="5"/>
      <c r="B46" s="5" t="s">
        <v>32</v>
      </c>
      <c r="C46" s="5"/>
      <c r="D46" s="5"/>
      <c r="E46" s="5"/>
      <c r="F46" s="5"/>
      <c r="G46" s="85">
        <v>465</v>
      </c>
      <c r="H46" s="72"/>
      <c r="I46" s="86">
        <v>424</v>
      </c>
      <c r="J46" s="5"/>
      <c r="K46" s="5"/>
      <c r="L46" s="5"/>
      <c r="M46" s="5"/>
      <c r="N46" s="5"/>
      <c r="O46" s="5"/>
    </row>
    <row r="47" spans="1:15" ht="15.75">
      <c r="A47" s="5"/>
      <c r="B47" s="5" t="s">
        <v>33</v>
      </c>
      <c r="C47" s="5"/>
      <c r="D47" s="5"/>
      <c r="E47" s="5"/>
      <c r="F47" s="5"/>
      <c r="G47" s="87">
        <f>392-108</f>
        <v>284</v>
      </c>
      <c r="H47" s="72"/>
      <c r="I47" s="88">
        <v>392</v>
      </c>
      <c r="J47" s="5"/>
      <c r="K47" s="5"/>
      <c r="L47" s="5"/>
      <c r="M47" s="5"/>
      <c r="N47" s="5"/>
      <c r="O47" s="5"/>
    </row>
    <row r="48" spans="1:15" ht="15.75">
      <c r="A48" s="5"/>
      <c r="B48" s="5" t="s">
        <v>34</v>
      </c>
      <c r="C48" s="5"/>
      <c r="D48" s="5"/>
      <c r="E48" s="5"/>
      <c r="F48" s="5"/>
      <c r="G48" s="87">
        <f>4180-481</f>
        <v>3699</v>
      </c>
      <c r="H48" s="72"/>
      <c r="I48" s="88">
        <v>4214</v>
      </c>
      <c r="J48" s="5"/>
      <c r="K48" s="5"/>
      <c r="L48" s="5"/>
      <c r="M48" s="5"/>
      <c r="N48" s="5"/>
      <c r="O48" s="5"/>
    </row>
    <row r="49" spans="1:15" ht="15.75">
      <c r="A49" s="5"/>
      <c r="B49" s="5"/>
      <c r="C49" s="5"/>
      <c r="D49" s="5"/>
      <c r="E49" s="5"/>
      <c r="F49" s="5"/>
      <c r="G49" s="89">
        <f>SUM(G46:G48)</f>
        <v>4448</v>
      </c>
      <c r="H49" s="72"/>
      <c r="I49" s="90">
        <f>SUM(I46:I48)</f>
        <v>5030</v>
      </c>
      <c r="J49" s="5"/>
      <c r="K49" s="5"/>
      <c r="L49" s="5"/>
      <c r="M49" s="5"/>
      <c r="N49" s="5"/>
      <c r="O49" s="5"/>
    </row>
    <row r="50" spans="1:15" ht="15.75">
      <c r="A50" s="5"/>
      <c r="B50" s="5"/>
      <c r="C50" s="5"/>
      <c r="D50" s="5"/>
      <c r="E50" s="5"/>
      <c r="F50" s="5"/>
      <c r="G50" s="80"/>
      <c r="H50" s="75"/>
      <c r="I50" s="47"/>
      <c r="J50" s="5"/>
      <c r="K50" s="5"/>
      <c r="L50" s="5"/>
      <c r="M50" s="5"/>
      <c r="N50" s="5"/>
      <c r="O50" s="5"/>
    </row>
    <row r="51" spans="1:15" ht="15.75">
      <c r="A51" s="25" t="s">
        <v>35</v>
      </c>
      <c r="B51" s="5"/>
      <c r="C51" s="5"/>
      <c r="D51" s="5"/>
      <c r="E51" s="5"/>
      <c r="F51" s="5"/>
      <c r="G51" s="74"/>
      <c r="H51" s="75"/>
      <c r="I51" s="46"/>
      <c r="J51" s="5"/>
      <c r="K51" s="5"/>
      <c r="L51" s="5"/>
      <c r="M51" s="5"/>
      <c r="N51" s="5"/>
      <c r="O51" s="5"/>
    </row>
    <row r="52" spans="1:15" ht="15.75">
      <c r="A52" s="5"/>
      <c r="B52" s="5" t="s">
        <v>36</v>
      </c>
      <c r="C52" s="5"/>
      <c r="D52" s="5"/>
      <c r="E52" s="5"/>
      <c r="F52" s="5"/>
      <c r="G52" s="77">
        <v>5488</v>
      </c>
      <c r="H52" s="75"/>
      <c r="I52" s="49">
        <v>3699</v>
      </c>
      <c r="J52" s="5"/>
      <c r="K52" s="5"/>
      <c r="L52" s="5"/>
      <c r="M52" s="5"/>
      <c r="N52" s="5"/>
      <c r="O52" s="5"/>
    </row>
    <row r="53" spans="1:15" ht="15.75">
      <c r="A53" s="5"/>
      <c r="B53" s="5" t="s">
        <v>37</v>
      </c>
      <c r="C53" s="5"/>
      <c r="D53" s="5"/>
      <c r="E53" s="5"/>
      <c r="F53" s="5"/>
      <c r="G53" s="81">
        <v>2466</v>
      </c>
      <c r="H53" s="75"/>
      <c r="I53" s="50">
        <v>2295</v>
      </c>
      <c r="J53" s="5"/>
      <c r="K53" s="5"/>
      <c r="L53" s="5"/>
      <c r="M53" s="5"/>
      <c r="N53" s="5"/>
      <c r="O53" s="5"/>
    </row>
    <row r="54" spans="1:15" ht="15.75">
      <c r="A54" s="5"/>
      <c r="B54" s="5" t="s">
        <v>38</v>
      </c>
      <c r="C54" s="5"/>
      <c r="D54" s="5"/>
      <c r="E54" s="5"/>
      <c r="F54" s="5"/>
      <c r="G54" s="81">
        <v>27</v>
      </c>
      <c r="H54" s="75"/>
      <c r="I54" s="50">
        <v>166</v>
      </c>
      <c r="J54" s="5"/>
      <c r="K54" s="5"/>
      <c r="L54" s="5"/>
      <c r="M54" s="5"/>
      <c r="N54" s="5"/>
      <c r="O54" s="5"/>
    </row>
    <row r="55" spans="1:15" ht="15.75">
      <c r="A55" s="5"/>
      <c r="B55" s="5" t="s">
        <v>120</v>
      </c>
      <c r="C55" s="5"/>
      <c r="D55" s="5"/>
      <c r="E55" s="5"/>
      <c r="F55" s="5"/>
      <c r="G55" s="81">
        <v>0</v>
      </c>
      <c r="H55" s="75"/>
      <c r="I55" s="50">
        <v>0</v>
      </c>
      <c r="J55" s="5"/>
      <c r="K55" s="5"/>
      <c r="L55" s="5"/>
      <c r="M55" s="5"/>
      <c r="N55" s="5"/>
      <c r="O55" s="5"/>
    </row>
    <row r="56" spans="1:15" ht="15.75">
      <c r="A56" s="5"/>
      <c r="B56" s="5" t="s">
        <v>33</v>
      </c>
      <c r="C56" s="5"/>
      <c r="D56" s="5"/>
      <c r="E56" s="5"/>
      <c r="F56" s="5"/>
      <c r="G56" s="78">
        <v>108</v>
      </c>
      <c r="H56" s="75"/>
      <c r="I56" s="50">
        <v>108</v>
      </c>
      <c r="J56" s="5"/>
      <c r="K56" s="5"/>
      <c r="L56" s="5"/>
      <c r="M56" s="5"/>
      <c r="N56" s="5"/>
      <c r="O56" s="5"/>
    </row>
    <row r="57" spans="1:15" ht="15.75">
      <c r="A57" s="5"/>
      <c r="B57" s="5" t="s">
        <v>39</v>
      </c>
      <c r="C57" s="5"/>
      <c r="D57" s="5"/>
      <c r="E57" s="5"/>
      <c r="F57" s="5"/>
      <c r="G57" s="78">
        <f>2992+481</f>
        <v>3473</v>
      </c>
      <c r="H57" s="75"/>
      <c r="I57" s="50">
        <v>3570</v>
      </c>
      <c r="J57" s="5"/>
      <c r="K57" s="5"/>
      <c r="L57" s="5"/>
      <c r="M57" s="5"/>
      <c r="N57" s="5"/>
      <c r="O57" s="5"/>
    </row>
    <row r="58" spans="1:15" ht="15.75">
      <c r="A58" s="5"/>
      <c r="B58" s="5"/>
      <c r="C58" s="5"/>
      <c r="D58" s="5"/>
      <c r="E58" s="5"/>
      <c r="F58" s="5"/>
      <c r="G58" s="79">
        <f>SUM(G52:G57)</f>
        <v>11562</v>
      </c>
      <c r="H58" s="75"/>
      <c r="I58" s="51">
        <f>SUM(I52:I57)</f>
        <v>9838</v>
      </c>
      <c r="J58" s="5"/>
      <c r="K58" s="5"/>
      <c r="L58" s="5"/>
      <c r="M58" s="5"/>
      <c r="N58" s="5"/>
      <c r="O58" s="5"/>
    </row>
    <row r="59" spans="1:15" ht="15.75">
      <c r="A59" s="5"/>
      <c r="B59" s="5"/>
      <c r="C59" s="5"/>
      <c r="D59" s="5"/>
      <c r="E59" s="5"/>
      <c r="F59" s="5"/>
      <c r="G59" s="74"/>
      <c r="H59" s="75"/>
      <c r="I59" s="46"/>
      <c r="J59" s="5"/>
      <c r="K59" s="5"/>
      <c r="L59" s="5"/>
      <c r="M59" s="5"/>
      <c r="N59" s="5"/>
      <c r="O59" s="5"/>
    </row>
    <row r="60" spans="1:15" ht="15.75">
      <c r="A60" s="25" t="s">
        <v>41</v>
      </c>
      <c r="B60" s="5"/>
      <c r="C60" s="5"/>
      <c r="D60" s="5"/>
      <c r="E60" s="5"/>
      <c r="F60" s="5"/>
      <c r="G60" s="76">
        <f>+G49+G58</f>
        <v>16010</v>
      </c>
      <c r="H60" s="75"/>
      <c r="I60" s="52">
        <f>+I49+I58</f>
        <v>14868</v>
      </c>
      <c r="J60" s="5"/>
      <c r="K60" s="5"/>
      <c r="L60" s="5"/>
      <c r="M60" s="5"/>
      <c r="N60" s="5"/>
      <c r="O60" s="5"/>
    </row>
    <row r="61" spans="1:15" ht="15.75">
      <c r="A61" s="5"/>
      <c r="B61" s="5"/>
      <c r="C61" s="5"/>
      <c r="D61" s="5"/>
      <c r="E61" s="5"/>
      <c r="F61" s="5"/>
      <c r="G61" s="74"/>
      <c r="H61" s="75"/>
      <c r="I61" s="46"/>
      <c r="J61" s="5"/>
      <c r="K61" s="5"/>
      <c r="L61" s="5"/>
      <c r="M61" s="5"/>
      <c r="N61" s="5"/>
      <c r="O61" s="5"/>
    </row>
    <row r="62" spans="1:15" ht="16.5" thickBot="1">
      <c r="A62" s="25" t="s">
        <v>42</v>
      </c>
      <c r="B62" s="5"/>
      <c r="C62" s="5"/>
      <c r="D62" s="5"/>
      <c r="E62" s="5"/>
      <c r="F62" s="5"/>
      <c r="G62" s="82">
        <f>+G43+G60</f>
        <v>40008</v>
      </c>
      <c r="H62" s="75"/>
      <c r="I62" s="45">
        <f>+I43+I60</f>
        <v>38936</v>
      </c>
      <c r="J62" s="5"/>
      <c r="K62" s="5"/>
      <c r="L62" s="5"/>
      <c r="M62" s="5"/>
      <c r="N62" s="5"/>
      <c r="O62" s="5"/>
    </row>
    <row r="63" spans="1:15" ht="15.75">
      <c r="A63" s="5"/>
      <c r="B63" s="5"/>
      <c r="C63" s="5"/>
      <c r="D63" s="5"/>
      <c r="E63" s="5"/>
      <c r="F63" s="5"/>
      <c r="G63" s="25"/>
      <c r="H63" s="5"/>
      <c r="I63" s="46"/>
      <c r="J63" s="5"/>
      <c r="K63" s="5"/>
      <c r="L63" s="5"/>
      <c r="M63" s="5"/>
      <c r="N63" s="5"/>
      <c r="O63" s="5"/>
    </row>
    <row r="64" spans="1:15" ht="15.75">
      <c r="A64" s="5"/>
      <c r="B64" s="5"/>
      <c r="C64" s="5"/>
      <c r="D64" s="5"/>
      <c r="E64" s="5"/>
      <c r="F64" s="5"/>
      <c r="G64" s="25"/>
      <c r="H64" s="5"/>
      <c r="I64" s="46"/>
      <c r="J64" s="5"/>
      <c r="K64" s="5"/>
      <c r="L64" s="5"/>
      <c r="M64" s="5"/>
      <c r="N64" s="5"/>
      <c r="O64" s="5"/>
    </row>
    <row r="65" spans="1:15" ht="15.75">
      <c r="A65" s="25" t="s">
        <v>43</v>
      </c>
      <c r="B65" s="5"/>
      <c r="C65" s="5"/>
      <c r="D65" s="5"/>
      <c r="E65" s="5"/>
      <c r="F65" s="5"/>
      <c r="H65" s="5"/>
      <c r="I65" s="46"/>
      <c r="J65" s="5"/>
      <c r="K65" s="5"/>
      <c r="L65" s="5"/>
      <c r="M65" s="5"/>
      <c r="N65" s="5"/>
      <c r="O65" s="5"/>
    </row>
    <row r="66" spans="1:15" ht="15.75">
      <c r="A66" s="25" t="s">
        <v>44</v>
      </c>
      <c r="B66" s="5"/>
      <c r="C66" s="5"/>
      <c r="D66" s="5"/>
      <c r="E66" s="5"/>
      <c r="F66" s="5"/>
      <c r="G66" s="36">
        <f>(G43*1000)/149390500</f>
        <v>0.16063939808756247</v>
      </c>
      <c r="H66" s="5"/>
      <c r="I66" s="53">
        <f>+I43*1000/149390500</f>
        <v>0.16110796871286995</v>
      </c>
      <c r="J66" s="5"/>
      <c r="K66" s="5"/>
      <c r="L66" s="5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25"/>
      <c r="H67" s="5"/>
      <c r="I67" s="5"/>
      <c r="J67" s="5"/>
      <c r="K67" s="5"/>
      <c r="L67" s="5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25"/>
      <c r="H68" s="5"/>
      <c r="I68" s="5"/>
      <c r="J68" s="5"/>
      <c r="K68" s="5"/>
      <c r="L68" s="5"/>
      <c r="M68" s="5"/>
      <c r="N68" s="5"/>
      <c r="O68" s="5"/>
    </row>
    <row r="69" spans="1:15" ht="15.75">
      <c r="A69" s="15" t="s">
        <v>15</v>
      </c>
      <c r="B69" s="5"/>
      <c r="C69" s="5"/>
      <c r="D69" s="5"/>
      <c r="E69" s="5"/>
      <c r="F69" s="5"/>
      <c r="G69" s="25"/>
      <c r="H69" s="5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25"/>
      <c r="H70" s="5"/>
      <c r="I70" s="5"/>
      <c r="J70" s="5"/>
      <c r="K70" s="5"/>
      <c r="L70" s="5"/>
      <c r="M70" s="5"/>
      <c r="N70" s="5"/>
      <c r="O70" s="5"/>
    </row>
    <row r="71" spans="1:15" ht="15.75">
      <c r="A71" s="16" t="s">
        <v>91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.75">
      <c r="A72" s="16" t="s">
        <v>95</v>
      </c>
      <c r="B72" s="5"/>
      <c r="C72" s="5"/>
      <c r="D72" s="5"/>
      <c r="E72" s="5"/>
      <c r="F72" s="5"/>
      <c r="G72" s="25"/>
      <c r="I72" s="5"/>
      <c r="J72" s="5"/>
      <c r="K72" s="5"/>
      <c r="L72" s="5"/>
      <c r="M72" s="5"/>
      <c r="N72" s="5"/>
      <c r="O72" s="5"/>
    </row>
    <row r="73" spans="1:15" ht="15.75">
      <c r="A73" s="16"/>
      <c r="B73" s="5"/>
      <c r="C73" s="5"/>
      <c r="D73" s="5"/>
      <c r="E73" s="5"/>
      <c r="F73" s="5"/>
      <c r="G73" s="25"/>
      <c r="H73" s="5"/>
      <c r="I73" s="5"/>
      <c r="J73" s="5"/>
      <c r="K73" s="5"/>
      <c r="L73" s="5"/>
      <c r="M73" s="5"/>
      <c r="N73" s="5"/>
      <c r="O73" s="5"/>
    </row>
    <row r="74" spans="1:15" ht="15.75">
      <c r="A74" s="5" t="s">
        <v>77</v>
      </c>
      <c r="B74" s="5"/>
      <c r="C74" s="5"/>
      <c r="D74" s="5"/>
      <c r="E74" s="5"/>
      <c r="F74" s="5"/>
      <c r="G74" s="25"/>
      <c r="H74" s="5"/>
      <c r="I74" s="5"/>
      <c r="J74" s="5"/>
      <c r="K74" s="5"/>
      <c r="L74" s="5"/>
      <c r="M74" s="5"/>
      <c r="N74" s="5"/>
      <c r="O74" s="5"/>
    </row>
    <row r="75" spans="1:15" ht="15.75">
      <c r="A75" s="5" t="s">
        <v>92</v>
      </c>
      <c r="B75" s="5"/>
      <c r="C75" s="5"/>
      <c r="D75" s="5"/>
      <c r="E75" s="5"/>
      <c r="F75" s="5"/>
      <c r="G75" s="25"/>
      <c r="H75" s="5"/>
      <c r="I75" s="5"/>
      <c r="J75" s="5"/>
      <c r="K75" s="5"/>
      <c r="L75" s="5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25"/>
      <c r="H76" s="5"/>
      <c r="I76" s="5"/>
      <c r="J76" s="5"/>
      <c r="K76" s="5"/>
      <c r="L76" s="5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25"/>
      <c r="H77" s="5"/>
      <c r="I77" s="5"/>
      <c r="J77" s="5"/>
      <c r="K77" s="5"/>
      <c r="L77" s="5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25"/>
      <c r="H78" s="5"/>
      <c r="I78" s="5"/>
      <c r="J78" s="5"/>
      <c r="K78" s="5"/>
      <c r="L78" s="5"/>
      <c r="M78" s="5"/>
      <c r="N78" s="5"/>
      <c r="O78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SheetLayoutView="75" zoomScalePageLayoutView="0" workbookViewId="0" topLeftCell="A1">
      <selection activeCell="B2" sqref="B2"/>
    </sheetView>
  </sheetViews>
  <sheetFormatPr defaultColWidth="9.140625" defaultRowHeight="15"/>
  <cols>
    <col min="1" max="1" width="6.28125" style="5" customWidth="1"/>
    <col min="2" max="7" width="9.140625" style="5" customWidth="1"/>
    <col min="8" max="8" width="11.28125" style="5" bestFit="1" customWidth="1"/>
    <col min="9" max="11" width="9.140625" style="5" customWidth="1"/>
    <col min="12" max="12" width="12.00390625" style="5" bestFit="1" customWidth="1"/>
    <col min="13" max="13" width="9.140625" style="5" customWidth="1"/>
    <col min="14" max="14" width="12.7109375" style="5" bestFit="1" customWidth="1"/>
    <col min="15" max="15" width="9.140625" style="5" customWidth="1"/>
    <col min="16" max="16" width="11.28125" style="5" bestFit="1" customWidth="1"/>
    <col min="17" max="16384" width="9.140625" style="5" customWidth="1"/>
  </cols>
  <sheetData>
    <row r="1" spans="1:6" s="96" customFormat="1" ht="15.75">
      <c r="A1" s="95" t="s">
        <v>59</v>
      </c>
      <c r="F1" s="97"/>
    </row>
    <row r="2" spans="1:6" s="96" customFormat="1" ht="15.75">
      <c r="A2" s="95"/>
      <c r="F2" s="97"/>
    </row>
    <row r="3" spans="1:6" s="98" customFormat="1" ht="15.75">
      <c r="A3" s="98" t="s">
        <v>0</v>
      </c>
      <c r="E3" s="96"/>
      <c r="F3" s="99"/>
    </row>
    <row r="4" spans="1:7" s="96" customFormat="1" ht="15.75">
      <c r="A4" s="96" t="s">
        <v>1</v>
      </c>
      <c r="G4" s="97"/>
    </row>
    <row r="5" s="96" customFormat="1" ht="15.75"/>
    <row r="6" spans="1:2" s="96" customFormat="1" ht="15.75">
      <c r="A6" s="98" t="s">
        <v>104</v>
      </c>
      <c r="B6" s="98"/>
    </row>
    <row r="7" spans="1:2" s="96" customFormat="1" ht="15.75">
      <c r="A7" s="98" t="s">
        <v>131</v>
      </c>
      <c r="B7" s="98"/>
    </row>
    <row r="8" spans="1:2" s="96" customFormat="1" ht="15.75">
      <c r="A8" s="98"/>
      <c r="B8" s="98"/>
    </row>
    <row r="9" spans="8:16" s="98" customFormat="1" ht="15.75" customHeight="1">
      <c r="H9" s="100" t="s">
        <v>68</v>
      </c>
      <c r="I9" s="100"/>
      <c r="J9" s="100"/>
      <c r="K9" s="100"/>
      <c r="L9" s="100"/>
      <c r="M9" s="100"/>
      <c r="N9" s="100"/>
      <c r="O9" s="100"/>
      <c r="P9" s="100"/>
    </row>
    <row r="10" spans="8:16" s="101" customFormat="1" ht="15.75" customHeight="1">
      <c r="H10" s="102" t="s">
        <v>69</v>
      </c>
      <c r="J10" s="102" t="s">
        <v>73</v>
      </c>
      <c r="K10" s="103"/>
      <c r="L10" s="104" t="s">
        <v>70</v>
      </c>
      <c r="M10" s="103"/>
      <c r="N10" s="105" t="s">
        <v>54</v>
      </c>
      <c r="P10" s="102" t="s">
        <v>57</v>
      </c>
    </row>
    <row r="11" spans="8:16" s="101" customFormat="1" ht="15.75" customHeight="1">
      <c r="H11" s="102" t="s">
        <v>53</v>
      </c>
      <c r="J11" s="102" t="s">
        <v>74</v>
      </c>
      <c r="K11" s="106"/>
      <c r="L11" s="105" t="s">
        <v>56</v>
      </c>
      <c r="M11" s="106"/>
      <c r="N11" s="107" t="s">
        <v>55</v>
      </c>
      <c r="P11" s="102" t="s">
        <v>30</v>
      </c>
    </row>
    <row r="12" spans="8:16" s="101" customFormat="1" ht="15.75" customHeight="1">
      <c r="H12" s="102" t="s">
        <v>3</v>
      </c>
      <c r="J12" s="102" t="s">
        <v>3</v>
      </c>
      <c r="K12" s="106"/>
      <c r="L12" s="102" t="s">
        <v>3</v>
      </c>
      <c r="M12" s="106"/>
      <c r="N12" s="102" t="s">
        <v>3</v>
      </c>
      <c r="O12" s="106"/>
      <c r="P12" s="102" t="s">
        <v>3</v>
      </c>
    </row>
    <row r="13" spans="1:10" s="96" customFormat="1" ht="15.75" customHeight="1">
      <c r="A13" s="108"/>
      <c r="C13" s="109"/>
      <c r="D13" s="110"/>
      <c r="E13" s="110"/>
      <c r="F13" s="110"/>
      <c r="G13" s="110"/>
      <c r="H13" s="110"/>
      <c r="I13" s="110"/>
      <c r="J13" s="110"/>
    </row>
    <row r="14" spans="1:10" s="96" customFormat="1" ht="15.75" customHeight="1">
      <c r="A14" s="108" t="s">
        <v>105</v>
      </c>
      <c r="C14" s="109"/>
      <c r="D14" s="110"/>
      <c r="E14" s="110"/>
      <c r="F14" s="110"/>
      <c r="G14" s="110"/>
      <c r="H14" s="110"/>
      <c r="I14" s="110"/>
      <c r="J14" s="110"/>
    </row>
    <row r="15" spans="1:10" s="96" customFormat="1" ht="15.75" customHeight="1">
      <c r="A15" s="108" t="s">
        <v>103</v>
      </c>
      <c r="C15" s="109"/>
      <c r="D15" s="110"/>
      <c r="E15" s="110"/>
      <c r="F15" s="110"/>
      <c r="G15" s="110"/>
      <c r="H15" s="110"/>
      <c r="I15" s="110"/>
      <c r="J15" s="110"/>
    </row>
    <row r="16" spans="1:10" s="96" customFormat="1" ht="15.75" customHeight="1">
      <c r="A16" s="108"/>
      <c r="C16" s="109"/>
      <c r="D16" s="110"/>
      <c r="E16" s="110"/>
      <c r="F16" s="110"/>
      <c r="G16" s="110"/>
      <c r="H16" s="110"/>
      <c r="I16" s="110"/>
      <c r="J16" s="110"/>
    </row>
    <row r="17" spans="1:16" s="96" customFormat="1" ht="15.75" customHeight="1">
      <c r="A17" s="96" t="s">
        <v>111</v>
      </c>
      <c r="C17" s="109"/>
      <c r="D17" s="110"/>
      <c r="E17" s="110"/>
      <c r="F17" s="110"/>
      <c r="G17" s="110"/>
      <c r="H17" s="111">
        <v>10398</v>
      </c>
      <c r="I17" s="111"/>
      <c r="J17" s="111">
        <v>0</v>
      </c>
      <c r="K17" s="112"/>
      <c r="L17" s="112">
        <v>12111</v>
      </c>
      <c r="M17" s="112"/>
      <c r="N17" s="112">
        <v>-8397</v>
      </c>
      <c r="O17" s="112"/>
      <c r="P17" s="112">
        <f>+H17+J17+L17+N17</f>
        <v>14112</v>
      </c>
    </row>
    <row r="18" spans="1:16" s="96" customFormat="1" ht="15.75" customHeight="1">
      <c r="A18" s="108"/>
      <c r="C18" s="109"/>
      <c r="D18" s="110"/>
      <c r="E18" s="110"/>
      <c r="F18" s="110"/>
      <c r="G18" s="110"/>
      <c r="H18" s="111"/>
      <c r="I18" s="111"/>
      <c r="J18" s="111"/>
      <c r="K18" s="112"/>
      <c r="L18" s="112"/>
      <c r="M18" s="112"/>
      <c r="N18" s="112"/>
      <c r="O18" s="112"/>
      <c r="P18" s="112"/>
    </row>
    <row r="19" spans="1:16" s="96" customFormat="1" ht="15.75" customHeight="1">
      <c r="A19" s="96" t="s">
        <v>113</v>
      </c>
      <c r="C19" s="109"/>
      <c r="D19" s="110"/>
      <c r="E19" s="110"/>
      <c r="F19" s="110"/>
      <c r="G19" s="110"/>
      <c r="H19" s="111"/>
      <c r="I19" s="111"/>
      <c r="J19" s="111"/>
      <c r="K19" s="112"/>
      <c r="L19" s="112"/>
      <c r="M19" s="112"/>
      <c r="N19" s="112"/>
      <c r="O19" s="112"/>
      <c r="P19" s="112"/>
    </row>
    <row r="20" spans="1:16" s="96" customFormat="1" ht="15.75" customHeight="1">
      <c r="A20" s="96" t="s">
        <v>106</v>
      </c>
      <c r="C20" s="109"/>
      <c r="D20" s="110"/>
      <c r="E20" s="110"/>
      <c r="F20" s="110"/>
      <c r="G20" s="110"/>
      <c r="H20" s="111">
        <v>2041</v>
      </c>
      <c r="I20" s="111"/>
      <c r="J20" s="111">
        <v>0</v>
      </c>
      <c r="K20" s="112"/>
      <c r="L20" s="112">
        <v>0</v>
      </c>
      <c r="M20" s="112"/>
      <c r="N20" s="112">
        <v>0</v>
      </c>
      <c r="O20" s="112"/>
      <c r="P20" s="112">
        <f>+H20+J20+L20+N20</f>
        <v>2041</v>
      </c>
    </row>
    <row r="21" spans="1:16" s="96" customFormat="1" ht="15.75" customHeight="1">
      <c r="A21" s="96" t="s">
        <v>107</v>
      </c>
      <c r="C21" s="109"/>
      <c r="D21" s="110"/>
      <c r="E21" s="110"/>
      <c r="F21" s="110"/>
      <c r="G21" s="110"/>
      <c r="H21" s="111">
        <v>2500</v>
      </c>
      <c r="I21" s="111"/>
      <c r="J21" s="111">
        <v>5500</v>
      </c>
      <c r="K21" s="112"/>
      <c r="L21" s="112">
        <v>0</v>
      </c>
      <c r="M21" s="112"/>
      <c r="N21" s="112">
        <v>0</v>
      </c>
      <c r="O21" s="112"/>
      <c r="P21" s="112">
        <f>+H21+J21+L21+N21</f>
        <v>8000</v>
      </c>
    </row>
    <row r="22" spans="3:16" s="96" customFormat="1" ht="15.75" customHeight="1">
      <c r="C22" s="109"/>
      <c r="D22" s="110"/>
      <c r="E22" s="110"/>
      <c r="F22" s="110"/>
      <c r="G22" s="110"/>
      <c r="H22" s="111"/>
      <c r="I22" s="111"/>
      <c r="J22" s="111"/>
      <c r="K22" s="112"/>
      <c r="L22" s="112"/>
      <c r="M22" s="112"/>
      <c r="N22" s="112"/>
      <c r="O22" s="112"/>
      <c r="P22" s="112"/>
    </row>
    <row r="23" spans="1:16" s="96" customFormat="1" ht="15.75" customHeight="1">
      <c r="A23" s="96" t="s">
        <v>108</v>
      </c>
      <c r="C23" s="109"/>
      <c r="D23" s="110"/>
      <c r="E23" s="110"/>
      <c r="F23" s="110"/>
      <c r="G23" s="110"/>
      <c r="H23" s="111">
        <v>0</v>
      </c>
      <c r="I23" s="111"/>
      <c r="J23" s="111">
        <v>0</v>
      </c>
      <c r="K23" s="112"/>
      <c r="L23" s="112">
        <v>1895</v>
      </c>
      <c r="M23" s="112"/>
      <c r="N23" s="112">
        <v>0</v>
      </c>
      <c r="O23" s="112"/>
      <c r="P23" s="112">
        <f>+H23+J23+L23+N23</f>
        <v>1895</v>
      </c>
    </row>
    <row r="24" spans="3:16" s="96" customFormat="1" ht="15.75" customHeight="1">
      <c r="C24" s="109"/>
      <c r="D24" s="110"/>
      <c r="E24" s="110"/>
      <c r="F24" s="110"/>
      <c r="G24" s="110"/>
      <c r="H24" s="111"/>
      <c r="I24" s="111"/>
      <c r="J24" s="111"/>
      <c r="K24" s="112"/>
      <c r="L24" s="112"/>
      <c r="M24" s="112"/>
      <c r="N24" s="112"/>
      <c r="O24" s="112"/>
      <c r="P24" s="112"/>
    </row>
    <row r="25" spans="1:16" s="96" customFormat="1" ht="15.75" customHeight="1">
      <c r="A25" s="96" t="s">
        <v>109</v>
      </c>
      <c r="C25" s="109"/>
      <c r="D25" s="110"/>
      <c r="E25" s="110"/>
      <c r="F25" s="110"/>
      <c r="G25" s="110"/>
      <c r="H25" s="111">
        <v>0</v>
      </c>
      <c r="I25" s="111"/>
      <c r="J25" s="111">
        <v>-1980</v>
      </c>
      <c r="K25" s="111"/>
      <c r="L25" s="111">
        <v>0</v>
      </c>
      <c r="M25" s="111"/>
      <c r="N25" s="111">
        <v>0</v>
      </c>
      <c r="O25" s="111"/>
      <c r="P25" s="111">
        <f>+H25+J25+L25+N25</f>
        <v>-1980</v>
      </c>
    </row>
    <row r="26" spans="3:16" s="96" customFormat="1" ht="15.75" customHeight="1">
      <c r="C26" s="109"/>
      <c r="D26" s="110"/>
      <c r="E26" s="110"/>
      <c r="F26" s="110"/>
      <c r="G26" s="110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s="96" customFormat="1" ht="15.75" customHeight="1">
      <c r="A27" s="96" t="s">
        <v>112</v>
      </c>
      <c r="C27" s="109"/>
      <c r="D27" s="110"/>
      <c r="E27" s="110"/>
      <c r="F27" s="110"/>
      <c r="G27" s="110"/>
      <c r="H27" s="97"/>
      <c r="I27" s="97"/>
      <c r="J27" s="97"/>
      <c r="K27" s="97"/>
      <c r="L27" s="97"/>
      <c r="M27" s="97"/>
      <c r="N27" s="97"/>
      <c r="O27" s="97"/>
      <c r="P27" s="97"/>
    </row>
    <row r="28" spans="8:18" ht="16.5" thickBot="1">
      <c r="H28" s="114">
        <f>SUM(H17:H26)</f>
        <v>14939</v>
      </c>
      <c r="I28" s="114"/>
      <c r="J28" s="114">
        <f>SUM(J17:J26)</f>
        <v>3520</v>
      </c>
      <c r="K28" s="114"/>
      <c r="L28" s="114">
        <f>SUM(L17:L26)</f>
        <v>14006</v>
      </c>
      <c r="M28" s="114"/>
      <c r="N28" s="114">
        <f>SUM(N17:N26)</f>
        <v>-8397</v>
      </c>
      <c r="O28" s="114"/>
      <c r="P28" s="114">
        <f>SUM(P17:P26)</f>
        <v>24068</v>
      </c>
      <c r="R28" s="11"/>
    </row>
    <row r="29" ht="15.75">
      <c r="R29" s="11"/>
    </row>
    <row r="30" ht="15.75">
      <c r="R30" s="11"/>
    </row>
    <row r="31" spans="1:18" ht="15.75">
      <c r="A31" s="108" t="s">
        <v>134</v>
      </c>
      <c r="R31" s="11"/>
    </row>
    <row r="32" spans="1:18" ht="15.75">
      <c r="A32" s="108" t="s">
        <v>97</v>
      </c>
      <c r="R32" s="11"/>
    </row>
    <row r="33" spans="1:18" ht="15.75">
      <c r="A33" s="108"/>
      <c r="R33" s="11"/>
    </row>
    <row r="34" spans="1:18" ht="15.75">
      <c r="A34" s="5" t="s">
        <v>82</v>
      </c>
      <c r="E34" s="25"/>
      <c r="H34" s="56">
        <v>14939</v>
      </c>
      <c r="I34" s="56"/>
      <c r="J34" s="56">
        <v>3520</v>
      </c>
      <c r="K34" s="29"/>
      <c r="L34" s="29">
        <v>14006</v>
      </c>
      <c r="M34" s="29"/>
      <c r="N34" s="29">
        <v>-8397</v>
      </c>
      <c r="O34" s="29"/>
      <c r="P34" s="29">
        <f>+H34+J34+L34+N34</f>
        <v>24068</v>
      </c>
      <c r="R34" s="10"/>
    </row>
    <row r="35" spans="5:18" ht="15.75">
      <c r="E35" s="25"/>
      <c r="H35" s="56"/>
      <c r="I35" s="56"/>
      <c r="J35" s="56"/>
      <c r="K35" s="29"/>
      <c r="L35" s="29"/>
      <c r="M35" s="29"/>
      <c r="N35" s="29"/>
      <c r="O35" s="29"/>
      <c r="P35" s="29"/>
      <c r="R35" s="10"/>
    </row>
    <row r="36" spans="1:18" ht="15.75">
      <c r="A36" s="5" t="s">
        <v>121</v>
      </c>
      <c r="E36" s="25"/>
      <c r="H36" s="56">
        <v>0</v>
      </c>
      <c r="I36" s="56"/>
      <c r="J36" s="56">
        <v>0</v>
      </c>
      <c r="K36" s="29"/>
      <c r="L36" s="29">
        <v>-1793</v>
      </c>
      <c r="M36" s="29"/>
      <c r="N36" s="29">
        <v>0</v>
      </c>
      <c r="O36" s="29"/>
      <c r="P36" s="29">
        <f>+H36+J36+L36+N36</f>
        <v>-1793</v>
      </c>
      <c r="R36" s="10"/>
    </row>
    <row r="37" spans="5:18" ht="15.75">
      <c r="E37" s="25"/>
      <c r="H37" s="29"/>
      <c r="I37" s="29"/>
      <c r="J37" s="29"/>
      <c r="K37" s="29"/>
      <c r="L37" s="29"/>
      <c r="M37" s="29"/>
      <c r="N37" s="29"/>
      <c r="O37" s="29"/>
      <c r="P37" s="29"/>
      <c r="R37" s="10"/>
    </row>
    <row r="38" spans="1:18" ht="15.75">
      <c r="A38" s="5" t="s">
        <v>76</v>
      </c>
      <c r="E38" s="25"/>
      <c r="H38" s="27">
        <v>0</v>
      </c>
      <c r="I38" s="27"/>
      <c r="J38" s="27">
        <v>0</v>
      </c>
      <c r="K38" s="27"/>
      <c r="L38" s="27">
        <f>+'P&amp;L'!K31</f>
        <v>1723</v>
      </c>
      <c r="M38" s="27"/>
      <c r="N38" s="27">
        <v>0</v>
      </c>
      <c r="O38" s="27"/>
      <c r="P38" s="29">
        <f>SUM(H38:O38)</f>
        <v>1723</v>
      </c>
      <c r="R38" s="10"/>
    </row>
    <row r="39" spans="5:18" ht="15.75">
      <c r="E39" s="25"/>
      <c r="H39" s="57"/>
      <c r="I39" s="57"/>
      <c r="J39" s="57"/>
      <c r="K39" s="57"/>
      <c r="L39" s="57"/>
      <c r="M39" s="57"/>
      <c r="N39" s="57"/>
      <c r="O39" s="57"/>
      <c r="P39" s="57"/>
      <c r="R39" s="10"/>
    </row>
    <row r="40" spans="1:18" ht="16.5" thickBot="1">
      <c r="A40" s="5" t="s">
        <v>135</v>
      </c>
      <c r="E40" s="25"/>
      <c r="H40" s="28">
        <f>SUM(H34:H39)</f>
        <v>14939</v>
      </c>
      <c r="I40" s="28"/>
      <c r="J40" s="28">
        <f>SUM(J34:J39)</f>
        <v>3520</v>
      </c>
      <c r="K40" s="28"/>
      <c r="L40" s="28">
        <f>SUM(L34:L39)</f>
        <v>13936</v>
      </c>
      <c r="M40" s="28"/>
      <c r="N40" s="28">
        <f>SUM(N34:N39)</f>
        <v>-8397</v>
      </c>
      <c r="O40" s="28"/>
      <c r="P40" s="28">
        <f>SUM(P34:P39)</f>
        <v>23998</v>
      </c>
      <c r="R40" s="10"/>
    </row>
    <row r="41" spans="8:16" ht="15.75">
      <c r="H41" s="9"/>
      <c r="I41" s="9"/>
      <c r="J41" s="9"/>
      <c r="K41" s="9"/>
      <c r="L41" s="9"/>
      <c r="M41" s="9"/>
      <c r="N41" s="9"/>
      <c r="O41" s="9"/>
      <c r="P41" s="9"/>
    </row>
    <row r="42" spans="8:16" ht="15.75">
      <c r="H42" s="9"/>
      <c r="I42" s="9"/>
      <c r="J42" s="9"/>
      <c r="K42" s="9"/>
      <c r="L42" s="9"/>
      <c r="M42" s="9"/>
      <c r="N42" s="9"/>
      <c r="O42" s="9"/>
      <c r="P42" s="9"/>
    </row>
    <row r="43" spans="1:16" ht="15.75">
      <c r="A43" s="15" t="s">
        <v>15</v>
      </c>
      <c r="B43" s="15"/>
      <c r="H43" s="9"/>
      <c r="I43" s="9"/>
      <c r="J43" s="9"/>
      <c r="K43" s="9"/>
      <c r="L43" s="9"/>
      <c r="M43" s="9"/>
      <c r="N43" s="9"/>
      <c r="O43" s="9"/>
      <c r="P43" s="9"/>
    </row>
    <row r="44" spans="8:16" ht="15.75">
      <c r="H44" s="14"/>
      <c r="I44" s="14"/>
      <c r="J44" s="14"/>
      <c r="K44" s="14"/>
      <c r="L44" s="14"/>
      <c r="M44" s="14"/>
      <c r="N44" s="14"/>
      <c r="O44" s="14"/>
      <c r="P44" s="14"/>
    </row>
    <row r="45" spans="1:18" ht="15.75">
      <c r="A45" s="16" t="s">
        <v>93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.75">
      <c r="A46" s="16" t="s">
        <v>95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8" spans="1:18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SheetLayoutView="75" zoomScalePageLayoutView="0" workbookViewId="0" topLeftCell="A1">
      <selection activeCell="A20" sqref="A20"/>
    </sheetView>
  </sheetViews>
  <sheetFormatPr defaultColWidth="9.140625" defaultRowHeight="15"/>
  <cols>
    <col min="1" max="7" width="9.140625" style="6" customWidth="1"/>
    <col min="8" max="8" width="18.7109375" style="30" customWidth="1"/>
    <col min="9" max="9" width="1.7109375" style="6" customWidth="1"/>
    <col min="10" max="10" width="20.00390625" style="6" customWidth="1"/>
    <col min="11" max="12" width="9.140625" style="6" customWidth="1"/>
    <col min="13" max="13" width="27.28125" style="6" customWidth="1"/>
    <col min="14" max="14" width="0.13671875" style="6" customWidth="1"/>
    <col min="15" max="15" width="9.140625" style="6" hidden="1" customWidth="1"/>
    <col min="16" max="16384" width="9.140625" style="6" customWidth="1"/>
  </cols>
  <sheetData>
    <row r="1" spans="1:8" s="20" customFormat="1" ht="15">
      <c r="A1" s="34" t="s">
        <v>59</v>
      </c>
      <c r="F1" s="33"/>
      <c r="H1" s="31"/>
    </row>
    <row r="2" spans="1:8" s="20" customFormat="1" ht="15">
      <c r="A2" s="34"/>
      <c r="F2" s="33"/>
      <c r="H2" s="31"/>
    </row>
    <row r="3" spans="1:6" s="31" customFormat="1" ht="15">
      <c r="A3" s="31" t="s">
        <v>0</v>
      </c>
      <c r="E3" s="20"/>
      <c r="F3" s="32"/>
    </row>
    <row r="4" spans="1:8" s="20" customFormat="1" ht="15">
      <c r="A4" s="20" t="s">
        <v>1</v>
      </c>
      <c r="E4" s="31"/>
      <c r="G4" s="23"/>
      <c r="H4" s="31"/>
    </row>
    <row r="5" spans="5:8" s="20" customFormat="1" ht="15">
      <c r="E5" s="31"/>
      <c r="G5" s="23"/>
      <c r="H5" s="31"/>
    </row>
    <row r="6" spans="1:8" s="20" customFormat="1" ht="15">
      <c r="A6" s="31" t="s">
        <v>110</v>
      </c>
      <c r="E6" s="31"/>
      <c r="G6" s="23"/>
      <c r="H6" s="31"/>
    </row>
    <row r="7" spans="1:8" s="20" customFormat="1" ht="15">
      <c r="A7" s="31" t="s">
        <v>131</v>
      </c>
      <c r="E7" s="31"/>
      <c r="G7" s="23"/>
      <c r="H7" s="31"/>
    </row>
    <row r="8" spans="5:8" s="20" customFormat="1" ht="15">
      <c r="E8" s="31"/>
      <c r="G8" s="23"/>
      <c r="H8" s="31"/>
    </row>
    <row r="9" spans="8:10" s="23" customFormat="1" ht="15">
      <c r="H9" s="43" t="s">
        <v>64</v>
      </c>
      <c r="J9" s="43" t="s">
        <v>86</v>
      </c>
    </row>
    <row r="10" spans="8:10" s="23" customFormat="1" ht="15">
      <c r="H10" s="43" t="s">
        <v>63</v>
      </c>
      <c r="J10" s="43" t="s">
        <v>63</v>
      </c>
    </row>
    <row r="11" spans="8:10" s="23" customFormat="1" ht="15">
      <c r="H11" s="43" t="s">
        <v>132</v>
      </c>
      <c r="J11" s="43" t="s">
        <v>87</v>
      </c>
    </row>
    <row r="12" spans="8:10" s="23" customFormat="1" ht="15">
      <c r="H12" s="43" t="s">
        <v>97</v>
      </c>
      <c r="J12" s="43" t="s">
        <v>103</v>
      </c>
    </row>
    <row r="13" spans="8:10" s="23" customFormat="1" ht="15">
      <c r="H13" s="44" t="s">
        <v>3</v>
      </c>
      <c r="J13" s="44" t="s">
        <v>3</v>
      </c>
    </row>
    <row r="14" spans="5:8" s="20" customFormat="1" ht="15">
      <c r="E14" s="31"/>
      <c r="G14" s="23"/>
      <c r="H14" s="31"/>
    </row>
    <row r="15" spans="1:13" ht="15.75">
      <c r="A15" s="25" t="s">
        <v>48</v>
      </c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5"/>
    </row>
    <row r="16" spans="1:13" ht="15.75">
      <c r="A16" s="5" t="s">
        <v>8</v>
      </c>
      <c r="B16" s="5"/>
      <c r="C16" s="5"/>
      <c r="D16" s="5"/>
      <c r="E16" s="5"/>
      <c r="F16" s="5"/>
      <c r="G16" s="5"/>
      <c r="H16" s="74">
        <f>+'P&amp;L'!K27</f>
        <v>1886</v>
      </c>
      <c r="I16" s="75"/>
      <c r="J16" s="46">
        <f>+'P&amp;L'!M27</f>
        <v>2153</v>
      </c>
      <c r="K16" s="5"/>
      <c r="L16" s="5"/>
      <c r="M16" s="5"/>
    </row>
    <row r="17" spans="1:13" ht="15.75">
      <c r="A17" s="5"/>
      <c r="B17" s="5"/>
      <c r="C17" s="5"/>
      <c r="D17" s="5"/>
      <c r="E17" s="5"/>
      <c r="F17" s="5"/>
      <c r="G17" s="5"/>
      <c r="H17" s="74"/>
      <c r="I17" s="75"/>
      <c r="J17" s="46"/>
      <c r="K17" s="5"/>
      <c r="L17" s="5"/>
      <c r="M17" s="5"/>
    </row>
    <row r="18" spans="1:13" ht="15.75">
      <c r="A18" s="25" t="s">
        <v>90</v>
      </c>
      <c r="B18" s="5"/>
      <c r="C18" s="5"/>
      <c r="D18" s="5"/>
      <c r="E18" s="5"/>
      <c r="F18" s="5"/>
      <c r="G18" s="5"/>
      <c r="H18" s="74"/>
      <c r="I18" s="75"/>
      <c r="J18" s="46"/>
      <c r="K18" s="5"/>
      <c r="L18" s="5"/>
      <c r="M18" s="5"/>
    </row>
    <row r="19" spans="1:13" ht="15.75">
      <c r="A19" s="5" t="s">
        <v>88</v>
      </c>
      <c r="B19" s="5"/>
      <c r="C19" s="5"/>
      <c r="D19" s="5"/>
      <c r="E19" s="5"/>
      <c r="F19" s="5"/>
      <c r="G19" s="5"/>
      <c r="H19" s="74">
        <v>493</v>
      </c>
      <c r="I19" s="75"/>
      <c r="J19" s="46">
        <v>417</v>
      </c>
      <c r="K19" s="5"/>
      <c r="L19" s="5"/>
      <c r="M19" s="5"/>
    </row>
    <row r="20" spans="1:13" ht="15.75">
      <c r="A20" s="5" t="s">
        <v>89</v>
      </c>
      <c r="B20" s="5"/>
      <c r="C20" s="5"/>
      <c r="D20" s="5"/>
      <c r="E20" s="5"/>
      <c r="F20" s="5"/>
      <c r="G20" s="5"/>
      <c r="H20" s="76">
        <v>453</v>
      </c>
      <c r="I20" s="75"/>
      <c r="J20" s="48">
        <v>360</v>
      </c>
      <c r="K20" s="5"/>
      <c r="L20" s="5"/>
      <c r="M20" s="5"/>
    </row>
    <row r="21" spans="1:13" ht="15.75">
      <c r="A21" s="25" t="s">
        <v>65</v>
      </c>
      <c r="B21" s="5"/>
      <c r="C21" s="5"/>
      <c r="D21" s="5"/>
      <c r="E21" s="5"/>
      <c r="F21" s="5"/>
      <c r="G21" s="5"/>
      <c r="H21" s="74">
        <f>SUM(H16:H20)</f>
        <v>2832</v>
      </c>
      <c r="I21" s="75"/>
      <c r="J21" s="46">
        <f>SUM(J16:J20)</f>
        <v>2930</v>
      </c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74"/>
      <c r="I22" s="75"/>
      <c r="J22" s="46"/>
      <c r="K22" s="5"/>
      <c r="L22" s="5"/>
      <c r="M22" s="5"/>
    </row>
    <row r="23" spans="1:13" ht="15.75">
      <c r="A23" s="25" t="s">
        <v>58</v>
      </c>
      <c r="B23" s="5"/>
      <c r="C23" s="5"/>
      <c r="D23" s="5"/>
      <c r="E23" s="5"/>
      <c r="F23" s="5"/>
      <c r="G23" s="5"/>
      <c r="H23" s="76">
        <v>1755</v>
      </c>
      <c r="I23" s="75"/>
      <c r="J23" s="48">
        <v>-1749</v>
      </c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74">
        <f>SUM(H21:H23)</f>
        <v>4587</v>
      </c>
      <c r="I24" s="75"/>
      <c r="J24" s="46">
        <f>SUM(J21:J23)</f>
        <v>1181</v>
      </c>
      <c r="K24" s="5"/>
      <c r="L24" s="5"/>
      <c r="M24" s="5"/>
    </row>
    <row r="25" spans="1:13" ht="15.75">
      <c r="A25" s="5" t="s">
        <v>47</v>
      </c>
      <c r="B25" s="5"/>
      <c r="C25" s="5"/>
      <c r="D25" s="5"/>
      <c r="E25" s="5"/>
      <c r="F25" s="5"/>
      <c r="G25" s="5"/>
      <c r="H25" s="74">
        <v>-200</v>
      </c>
      <c r="I25" s="75"/>
      <c r="J25" s="46">
        <v>-440</v>
      </c>
      <c r="K25" s="5"/>
      <c r="L25" s="5"/>
      <c r="M25" s="5"/>
    </row>
    <row r="26" spans="1:13" ht="15.75">
      <c r="A26" s="5" t="s">
        <v>80</v>
      </c>
      <c r="B26" s="5"/>
      <c r="C26" s="5"/>
      <c r="D26" s="5"/>
      <c r="E26" s="5"/>
      <c r="F26" s="5"/>
      <c r="G26" s="5"/>
      <c r="H26" s="74">
        <v>504</v>
      </c>
      <c r="I26" s="75"/>
      <c r="J26" s="46">
        <v>520</v>
      </c>
      <c r="K26" s="5"/>
      <c r="L26" s="5"/>
      <c r="M26" s="5"/>
    </row>
    <row r="27" spans="1:13" ht="15.75">
      <c r="A27" s="5" t="s">
        <v>45</v>
      </c>
      <c r="B27" s="5"/>
      <c r="C27" s="5"/>
      <c r="D27" s="5"/>
      <c r="E27" s="5"/>
      <c r="F27" s="5"/>
      <c r="G27" s="5"/>
      <c r="H27" s="74">
        <v>-393</v>
      </c>
      <c r="I27" s="75"/>
      <c r="J27" s="46">
        <v>-430</v>
      </c>
      <c r="K27" s="5"/>
      <c r="L27" s="5"/>
      <c r="M27" s="5"/>
    </row>
    <row r="28" spans="1:13" ht="15.75">
      <c r="A28" s="5" t="s">
        <v>116</v>
      </c>
      <c r="B28" s="5"/>
      <c r="C28" s="5"/>
      <c r="D28" s="5"/>
      <c r="E28" s="5"/>
      <c r="F28" s="5"/>
      <c r="G28" s="5"/>
      <c r="H28" s="93">
        <f>SUM(H24:H27)</f>
        <v>4498</v>
      </c>
      <c r="I28" s="75"/>
      <c r="J28" s="54">
        <f>SUM(J24:J27)</f>
        <v>831</v>
      </c>
      <c r="K28" s="5"/>
      <c r="L28" s="5"/>
      <c r="M28" s="5"/>
    </row>
    <row r="29" spans="1:13" ht="15.75">
      <c r="A29" s="5"/>
      <c r="B29" s="5"/>
      <c r="C29" s="5"/>
      <c r="D29" s="5"/>
      <c r="E29" s="5"/>
      <c r="F29" s="5"/>
      <c r="G29" s="5"/>
      <c r="H29" s="74"/>
      <c r="I29" s="75"/>
      <c r="J29" s="46"/>
      <c r="K29" s="5"/>
      <c r="L29" s="5"/>
      <c r="M29" s="5"/>
    </row>
    <row r="30" spans="1:13" ht="15.75">
      <c r="A30" s="25" t="s">
        <v>66</v>
      </c>
      <c r="B30" s="5"/>
      <c r="C30" s="5"/>
      <c r="D30" s="5"/>
      <c r="E30" s="5"/>
      <c r="F30" s="5"/>
      <c r="G30" s="5"/>
      <c r="H30" s="74"/>
      <c r="I30" s="75"/>
      <c r="J30" s="46"/>
      <c r="K30" s="5"/>
      <c r="L30" s="5"/>
      <c r="M30" s="5"/>
    </row>
    <row r="31" spans="1:13" ht="15.75">
      <c r="A31" s="5" t="s">
        <v>46</v>
      </c>
      <c r="B31" s="5"/>
      <c r="C31" s="5"/>
      <c r="D31" s="5"/>
      <c r="E31" s="5"/>
      <c r="F31" s="5"/>
      <c r="G31" s="5"/>
      <c r="H31" s="74">
        <v>114</v>
      </c>
      <c r="I31" s="75"/>
      <c r="J31" s="46">
        <v>93</v>
      </c>
      <c r="K31" s="5"/>
      <c r="L31" s="5"/>
      <c r="M31" s="5"/>
    </row>
    <row r="32" spans="1:13" ht="15.75">
      <c r="A32" s="5" t="s">
        <v>85</v>
      </c>
      <c r="B32" s="5"/>
      <c r="C32" s="5"/>
      <c r="D32" s="5"/>
      <c r="E32" s="5"/>
      <c r="F32" s="5"/>
      <c r="G32" s="5"/>
      <c r="H32" s="74">
        <v>0</v>
      </c>
      <c r="I32" s="75"/>
      <c r="J32" s="46">
        <v>2</v>
      </c>
      <c r="K32" s="5"/>
      <c r="L32" s="5"/>
      <c r="M32" s="5"/>
    </row>
    <row r="33" spans="1:13" ht="15.75">
      <c r="A33" s="5" t="s">
        <v>49</v>
      </c>
      <c r="B33" s="5"/>
      <c r="C33" s="5"/>
      <c r="D33" s="5"/>
      <c r="E33" s="5"/>
      <c r="F33" s="5"/>
      <c r="G33" s="5"/>
      <c r="H33" s="74">
        <v>-391</v>
      </c>
      <c r="I33" s="75"/>
      <c r="J33" s="46">
        <v>-450</v>
      </c>
      <c r="K33" s="5"/>
      <c r="L33" s="5"/>
      <c r="M33" s="5"/>
    </row>
    <row r="34" spans="1:13" ht="15.75">
      <c r="A34" s="5" t="s">
        <v>81</v>
      </c>
      <c r="B34" s="5"/>
      <c r="C34" s="5"/>
      <c r="D34" s="5"/>
      <c r="E34" s="5"/>
      <c r="F34" s="5"/>
      <c r="G34" s="5"/>
      <c r="H34" s="74">
        <v>-666</v>
      </c>
      <c r="I34" s="75"/>
      <c r="J34" s="46">
        <v>-368</v>
      </c>
      <c r="K34" s="5"/>
      <c r="L34" s="5"/>
      <c r="M34" s="5"/>
    </row>
    <row r="35" spans="1:13" ht="15.75">
      <c r="A35" s="5" t="s">
        <v>84</v>
      </c>
      <c r="B35" s="5"/>
      <c r="C35" s="5"/>
      <c r="D35" s="5"/>
      <c r="E35" s="5"/>
      <c r="F35" s="5"/>
      <c r="G35" s="5"/>
      <c r="H35" s="74">
        <v>4</v>
      </c>
      <c r="I35" s="75"/>
      <c r="J35" s="46">
        <v>0</v>
      </c>
      <c r="K35" s="5"/>
      <c r="L35" s="5"/>
      <c r="M35" s="5"/>
    </row>
    <row r="36" spans="1:13" ht="15.75">
      <c r="A36" s="5" t="s">
        <v>129</v>
      </c>
      <c r="B36" s="5"/>
      <c r="C36" s="5"/>
      <c r="D36" s="5"/>
      <c r="E36" s="5"/>
      <c r="F36" s="5"/>
      <c r="G36" s="5"/>
      <c r="H36" s="74">
        <v>0</v>
      </c>
      <c r="I36" s="75"/>
      <c r="J36" s="46">
        <v>-6</v>
      </c>
      <c r="K36" s="5"/>
      <c r="L36" s="5"/>
      <c r="M36" s="5"/>
    </row>
    <row r="37" spans="1:13" ht="15.75">
      <c r="A37" s="5" t="s">
        <v>117</v>
      </c>
      <c r="B37" s="5"/>
      <c r="C37" s="5"/>
      <c r="D37" s="5"/>
      <c r="E37" s="5"/>
      <c r="F37" s="5"/>
      <c r="G37" s="5"/>
      <c r="H37" s="93">
        <f>SUM(H31:H36)</f>
        <v>-939</v>
      </c>
      <c r="I37" s="75"/>
      <c r="J37" s="54">
        <f>SUM(J31:J36)</f>
        <v>-729</v>
      </c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5"/>
      <c r="H38" s="74"/>
      <c r="I38" s="75"/>
      <c r="J38" s="46"/>
      <c r="K38" s="5"/>
      <c r="L38" s="5"/>
      <c r="M38" s="5"/>
    </row>
    <row r="39" spans="1:13" ht="15.75">
      <c r="A39" s="25" t="s">
        <v>67</v>
      </c>
      <c r="B39" s="5"/>
      <c r="C39" s="5"/>
      <c r="D39" s="5"/>
      <c r="E39" s="5"/>
      <c r="F39" s="5"/>
      <c r="G39" s="5"/>
      <c r="H39" s="74"/>
      <c r="I39" s="75"/>
      <c r="J39" s="46"/>
      <c r="K39" s="5"/>
      <c r="L39" s="5"/>
      <c r="M39" s="5"/>
    </row>
    <row r="40" spans="1:13" ht="15.75">
      <c r="A40" s="5" t="s">
        <v>136</v>
      </c>
      <c r="B40" s="5"/>
      <c r="C40" s="5"/>
      <c r="D40" s="5"/>
      <c r="E40" s="5"/>
      <c r="F40" s="5"/>
      <c r="G40" s="5"/>
      <c r="H40" s="74">
        <v>0</v>
      </c>
      <c r="I40" s="75"/>
      <c r="J40" s="46">
        <v>8000</v>
      </c>
      <c r="K40" s="5"/>
      <c r="L40" s="5"/>
      <c r="M40" s="5"/>
    </row>
    <row r="41" spans="1:13" ht="15.75">
      <c r="A41" s="5" t="s">
        <v>137</v>
      </c>
      <c r="B41" s="5"/>
      <c r="C41" s="5"/>
      <c r="D41" s="5"/>
      <c r="E41" s="5"/>
      <c r="F41" s="5"/>
      <c r="G41" s="5"/>
      <c r="H41" s="74">
        <v>0</v>
      </c>
      <c r="I41" s="75"/>
      <c r="J41" s="46">
        <v>-1980</v>
      </c>
      <c r="K41" s="5"/>
      <c r="L41" s="5"/>
      <c r="M41" s="5"/>
    </row>
    <row r="42" spans="1:13" ht="15.75">
      <c r="A42" s="5" t="s">
        <v>122</v>
      </c>
      <c r="B42" s="5"/>
      <c r="C42" s="5"/>
      <c r="D42" s="5"/>
      <c r="E42" s="5"/>
      <c r="F42" s="5"/>
      <c r="G42" s="5"/>
      <c r="H42" s="74">
        <v>0</v>
      </c>
      <c r="I42" s="75"/>
      <c r="J42" s="46">
        <v>123</v>
      </c>
      <c r="K42" s="5"/>
      <c r="L42" s="5"/>
      <c r="M42" s="5"/>
    </row>
    <row r="43" spans="1:13" ht="15.75">
      <c r="A43" s="5" t="s">
        <v>50</v>
      </c>
      <c r="B43" s="5"/>
      <c r="C43" s="5"/>
      <c r="D43" s="5"/>
      <c r="E43" s="5"/>
      <c r="F43" s="5"/>
      <c r="G43" s="5"/>
      <c r="H43" s="74">
        <v>-466</v>
      </c>
      <c r="I43" s="75"/>
      <c r="J43" s="46">
        <v>-396</v>
      </c>
      <c r="K43" s="5"/>
      <c r="L43" s="5"/>
      <c r="M43" s="5"/>
    </row>
    <row r="44" spans="1:13" ht="15.75">
      <c r="A44" s="5" t="s">
        <v>140</v>
      </c>
      <c r="B44" s="5"/>
      <c r="C44" s="5"/>
      <c r="D44" s="5"/>
      <c r="E44" s="5"/>
      <c r="F44" s="5"/>
      <c r="G44" s="5"/>
      <c r="H44" s="74">
        <v>-139</v>
      </c>
      <c r="I44" s="75"/>
      <c r="J44" s="46">
        <v>129</v>
      </c>
      <c r="K44" s="5"/>
      <c r="L44" s="5"/>
      <c r="M44" s="5"/>
    </row>
    <row r="45" spans="1:13" ht="15.75">
      <c r="A45" s="5" t="s">
        <v>83</v>
      </c>
      <c r="B45" s="5"/>
      <c r="C45" s="5"/>
      <c r="D45" s="5"/>
      <c r="E45" s="5"/>
      <c r="F45" s="5"/>
      <c r="G45" s="5"/>
      <c r="H45" s="74">
        <v>-108</v>
      </c>
      <c r="I45" s="75"/>
      <c r="J45" s="46">
        <v>-35</v>
      </c>
      <c r="K45" s="5"/>
      <c r="L45" s="5"/>
      <c r="M45" s="5"/>
    </row>
    <row r="46" spans="1:13" ht="15.75">
      <c r="A46" s="5" t="s">
        <v>128</v>
      </c>
      <c r="B46" s="5"/>
      <c r="C46" s="5"/>
      <c r="D46" s="5"/>
      <c r="E46" s="5"/>
      <c r="F46" s="5"/>
      <c r="G46" s="5"/>
      <c r="H46" s="74">
        <v>-1793</v>
      </c>
      <c r="I46" s="75"/>
      <c r="J46" s="46">
        <v>-1414</v>
      </c>
      <c r="K46" s="5"/>
      <c r="L46" s="5"/>
      <c r="M46" s="5"/>
    </row>
    <row r="47" spans="1:13" ht="15.75">
      <c r="A47" s="5" t="s">
        <v>138</v>
      </c>
      <c r="B47" s="5"/>
      <c r="C47" s="5"/>
      <c r="D47" s="5"/>
      <c r="E47" s="5"/>
      <c r="F47" s="5"/>
      <c r="G47" s="5"/>
      <c r="H47" s="93">
        <f>SUM(H40:H46)</f>
        <v>-2506</v>
      </c>
      <c r="I47" s="75"/>
      <c r="J47" s="54">
        <f>SUM(J40:J46)</f>
        <v>4427</v>
      </c>
      <c r="K47" s="5"/>
      <c r="L47" s="5"/>
      <c r="M47" s="5"/>
    </row>
    <row r="48" spans="1:13" ht="15.75">
      <c r="A48" s="5"/>
      <c r="B48" s="5"/>
      <c r="C48" s="5"/>
      <c r="D48" s="5"/>
      <c r="E48" s="5"/>
      <c r="F48" s="5"/>
      <c r="G48" s="5"/>
      <c r="H48" s="74"/>
      <c r="I48" s="75"/>
      <c r="J48" s="46"/>
      <c r="K48" s="5"/>
      <c r="L48" s="5"/>
      <c r="M48" s="5"/>
    </row>
    <row r="49" spans="1:13" ht="15.75">
      <c r="A49" s="5" t="s">
        <v>139</v>
      </c>
      <c r="B49" s="5"/>
      <c r="C49" s="5"/>
      <c r="D49" s="5"/>
      <c r="E49" s="5"/>
      <c r="F49" s="5"/>
      <c r="G49" s="5"/>
      <c r="H49" s="74">
        <f>+H28+H37+H47</f>
        <v>1053</v>
      </c>
      <c r="I49" s="75"/>
      <c r="J49" s="46">
        <f>+J28+J37+J47</f>
        <v>4529</v>
      </c>
      <c r="K49" s="5"/>
      <c r="L49" s="5"/>
      <c r="M49" s="5"/>
    </row>
    <row r="50" spans="1:13" ht="15.75">
      <c r="A50" s="5" t="s">
        <v>114</v>
      </c>
      <c r="B50" s="5"/>
      <c r="C50" s="5"/>
      <c r="D50" s="5"/>
      <c r="E50" s="5"/>
      <c r="F50" s="5"/>
      <c r="G50" s="5"/>
      <c r="H50" s="74">
        <v>8987</v>
      </c>
      <c r="I50" s="75"/>
      <c r="J50" s="46">
        <v>4458</v>
      </c>
      <c r="K50" s="5"/>
      <c r="L50" s="5"/>
      <c r="M50" s="5"/>
    </row>
    <row r="51" spans="1:13" ht="16.5" thickBot="1">
      <c r="A51" s="5" t="s">
        <v>115</v>
      </c>
      <c r="B51" s="5"/>
      <c r="C51" s="5"/>
      <c r="D51" s="5"/>
      <c r="E51" s="5"/>
      <c r="F51" s="5"/>
      <c r="G51" s="5"/>
      <c r="H51" s="94">
        <f>SUM(H49:H50)</f>
        <v>10040</v>
      </c>
      <c r="I51" s="75"/>
      <c r="J51" s="55">
        <f>SUM(J49:J50)</f>
        <v>8987</v>
      </c>
      <c r="K51" s="5"/>
      <c r="L51" s="5"/>
      <c r="M51" s="5"/>
    </row>
    <row r="52" spans="1:13" ht="15.75">
      <c r="A52" s="5"/>
      <c r="B52" s="5"/>
      <c r="C52" s="5"/>
      <c r="D52" s="5"/>
      <c r="E52" s="5"/>
      <c r="F52" s="5"/>
      <c r="G52" s="5"/>
      <c r="H52" s="74"/>
      <c r="I52" s="75"/>
      <c r="J52" s="46"/>
      <c r="K52" s="5"/>
      <c r="L52" s="5"/>
      <c r="M52" s="5"/>
    </row>
    <row r="53" spans="1:13" ht="15.75">
      <c r="A53" s="5" t="s">
        <v>51</v>
      </c>
      <c r="B53" s="5"/>
      <c r="C53" s="5"/>
      <c r="D53" s="5"/>
      <c r="E53" s="5"/>
      <c r="F53" s="5"/>
      <c r="G53" s="5"/>
      <c r="H53" s="74"/>
      <c r="I53" s="75"/>
      <c r="J53" s="46"/>
      <c r="K53" s="5"/>
      <c r="L53" s="5"/>
      <c r="M53" s="5"/>
    </row>
    <row r="54" spans="1:13" ht="15.75">
      <c r="A54" s="5" t="s">
        <v>124</v>
      </c>
      <c r="B54" s="5"/>
      <c r="C54" s="5"/>
      <c r="D54" s="5"/>
      <c r="E54" s="5"/>
      <c r="F54" s="5"/>
      <c r="G54" s="5"/>
      <c r="H54" s="74">
        <f>+'BS'!G30</f>
        <v>5249</v>
      </c>
      <c r="I54" s="75"/>
      <c r="J54" s="46">
        <f>+'BS'!I30</f>
        <v>5159</v>
      </c>
      <c r="K54" s="5"/>
      <c r="L54" s="5"/>
      <c r="M54" s="5"/>
    </row>
    <row r="55" spans="1:13" ht="15.75">
      <c r="A55" s="5" t="s">
        <v>52</v>
      </c>
      <c r="B55" s="5"/>
      <c r="C55" s="5"/>
      <c r="D55" s="5"/>
      <c r="E55" s="5"/>
      <c r="F55" s="5"/>
      <c r="G55" s="5"/>
      <c r="H55" s="74">
        <f>+'BS'!G31</f>
        <v>4791</v>
      </c>
      <c r="I55" s="75"/>
      <c r="J55" s="46">
        <f>+'BS'!I31</f>
        <v>3828</v>
      </c>
      <c r="K55" s="5"/>
      <c r="L55" s="5"/>
      <c r="M55" s="5"/>
    </row>
    <row r="56" spans="1:13" ht="16.5" thickBot="1">
      <c r="A56" s="5"/>
      <c r="B56" s="5"/>
      <c r="C56" s="5"/>
      <c r="D56" s="5"/>
      <c r="E56" s="5"/>
      <c r="F56" s="5"/>
      <c r="G56" s="5"/>
      <c r="H56" s="94">
        <f>SUM(H54:H55)</f>
        <v>10040</v>
      </c>
      <c r="I56" s="75"/>
      <c r="J56" s="55">
        <f>SUM(J54:J55)</f>
        <v>8987</v>
      </c>
      <c r="K56" s="5"/>
      <c r="L56" s="5"/>
      <c r="M56" s="5"/>
    </row>
    <row r="57" spans="1:13" ht="15.75">
      <c r="A57" s="5"/>
      <c r="B57" s="5"/>
      <c r="C57" s="5"/>
      <c r="D57" s="5"/>
      <c r="E57" s="5"/>
      <c r="F57" s="5"/>
      <c r="G57" s="5"/>
      <c r="H57" s="25"/>
      <c r="I57" s="5"/>
      <c r="J57" s="5"/>
      <c r="K57" s="5"/>
      <c r="L57" s="5"/>
      <c r="M57" s="5"/>
    </row>
    <row r="58" spans="1:13" ht="15.75">
      <c r="A58" s="5"/>
      <c r="B58" s="5"/>
      <c r="C58" s="5"/>
      <c r="D58" s="5"/>
      <c r="E58" s="5"/>
      <c r="F58" s="5"/>
      <c r="G58" s="5"/>
      <c r="H58" s="25"/>
      <c r="I58" s="5"/>
      <c r="J58" s="5"/>
      <c r="K58" s="5"/>
      <c r="L58" s="5"/>
      <c r="M58" s="5"/>
    </row>
    <row r="59" spans="1:13" ht="15.75">
      <c r="A59" s="15" t="s">
        <v>15</v>
      </c>
      <c r="B59" s="5"/>
      <c r="C59" s="5"/>
      <c r="D59" s="5"/>
      <c r="E59" s="5"/>
      <c r="F59" s="5"/>
      <c r="G59" s="5"/>
      <c r="H59" s="25"/>
      <c r="I59" s="5"/>
      <c r="J59" s="5"/>
      <c r="K59" s="5"/>
      <c r="L59" s="5"/>
      <c r="M59" s="5"/>
    </row>
    <row r="60" spans="1:13" ht="15.75">
      <c r="A60" s="5"/>
      <c r="B60" s="5"/>
      <c r="C60" s="5"/>
      <c r="D60" s="5"/>
      <c r="E60" s="5"/>
      <c r="F60" s="5"/>
      <c r="G60" s="5"/>
      <c r="H60" s="25"/>
      <c r="I60" s="5"/>
      <c r="J60" s="5"/>
      <c r="K60" s="5"/>
      <c r="L60" s="5"/>
      <c r="M60" s="5"/>
    </row>
    <row r="61" spans="1:13" ht="15.75">
      <c r="A61" s="16" t="s">
        <v>119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>
      <c r="A62" s="16" t="s">
        <v>95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>
      <c r="A63" s="16"/>
      <c r="B63" s="16"/>
      <c r="C63" s="16"/>
      <c r="D63" s="16"/>
      <c r="E63" s="16"/>
      <c r="F63" s="16"/>
      <c r="G63" s="16"/>
      <c r="H63" s="35"/>
      <c r="I63" s="16"/>
      <c r="J63" s="16"/>
      <c r="K63" s="16"/>
      <c r="L63" s="16"/>
      <c r="M63" s="16"/>
    </row>
    <row r="65" ht="15.75">
      <c r="A65" s="5"/>
    </row>
    <row r="66" ht="15.75">
      <c r="A66" s="5"/>
    </row>
    <row r="68" ht="15.75">
      <c r="A68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Sunzen</cp:lastModifiedBy>
  <cp:lastPrinted>2010-02-25T08:29:17Z</cp:lastPrinted>
  <dcterms:created xsi:type="dcterms:W3CDTF">2008-10-28T06:02:28Z</dcterms:created>
  <dcterms:modified xsi:type="dcterms:W3CDTF">2010-02-25T08:30:22Z</dcterms:modified>
  <cp:category/>
  <cp:version/>
  <cp:contentType/>
  <cp:contentStatus/>
</cp:coreProperties>
</file>